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skerencak\Desktop\Firemné dokumenty\rozpočty pracovné\AOS\Oprava výtlkov_Cesty AOS\"/>
    </mc:Choice>
  </mc:AlternateContent>
  <bookViews>
    <workbookView xWindow="0" yWindow="0" windowWidth="23040" windowHeight="9192"/>
  </bookViews>
  <sheets>
    <sheet name="Rekapitulácia stavby" sheetId="1" r:id="rId1"/>
    <sheet name="SO 01 - Opravy výtlkov v ..." sheetId="2" r:id="rId2"/>
  </sheets>
  <definedNames>
    <definedName name="_xlnm._FilterDatabase" localSheetId="1" hidden="1">'SO 01 - Opravy výtlkov v ...'!$C$122:$K$153</definedName>
    <definedName name="_xlnm.Print_Titles" localSheetId="0">'Rekapitulácia stavby'!$92:$92</definedName>
    <definedName name="_xlnm.Print_Titles" localSheetId="1">'SO 01 - Opravy výtlkov v ...'!$122:$122</definedName>
    <definedName name="_xlnm.Print_Area" localSheetId="0">'Rekapitulácia stavby'!$D$4:$AO$76,'Rekapitulácia stavby'!$C$82:$AQ$96</definedName>
    <definedName name="_xlnm.Print_Area" localSheetId="1">'SO 01 - Opravy výtlkov v ...'!$C$4:$J$76,'SO 01 - Opravy výtlkov v ...'!$C$82:$J$104,'SO 01 - Opravy výtlkov v ...'!$C$110:$J$153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T148" i="2"/>
  <c r="R149" i="2"/>
  <c r="R148" i="2"/>
  <c r="P149" i="2"/>
  <c r="P148" i="2"/>
  <c r="BI147" i="2"/>
  <c r="BH147" i="2"/>
  <c r="BG147" i="2"/>
  <c r="BE147" i="2"/>
  <c r="T147" i="2"/>
  <c r="T146" i="2"/>
  <c r="R147" i="2"/>
  <c r="R146" i="2"/>
  <c r="P147" i="2"/>
  <c r="P146" i="2" s="1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92" i="2"/>
  <c r="J23" i="2"/>
  <c r="J21" i="2"/>
  <c r="E21" i="2"/>
  <c r="J119" i="2"/>
  <c r="J20" i="2"/>
  <c r="J18" i="2"/>
  <c r="E18" i="2"/>
  <c r="F120" i="2"/>
  <c r="J17" i="2"/>
  <c r="J15" i="2"/>
  <c r="E15" i="2"/>
  <c r="F119" i="2"/>
  <c r="J14" i="2"/>
  <c r="J89" i="2"/>
  <c r="E7" i="2"/>
  <c r="E113" i="2"/>
  <c r="L90" i="1"/>
  <c r="AM90" i="1"/>
  <c r="AM89" i="1"/>
  <c r="L89" i="1"/>
  <c r="AM87" i="1"/>
  <c r="L87" i="1"/>
  <c r="L85" i="1"/>
  <c r="J153" i="2"/>
  <c r="J149" i="2"/>
  <c r="BK144" i="2"/>
  <c r="BK141" i="2"/>
  <c r="BK137" i="2"/>
  <c r="J133" i="2"/>
  <c r="BK128" i="2"/>
  <c r="BK153" i="2"/>
  <c r="BK149" i="2"/>
  <c r="J145" i="2"/>
  <c r="BK140" i="2"/>
  <c r="J137" i="2"/>
  <c r="BK133" i="2"/>
  <c r="BK130" i="2"/>
  <c r="J128" i="2"/>
  <c r="AS94" i="1"/>
  <c r="BK151" i="2"/>
  <c r="BK145" i="2"/>
  <c r="BK142" i="2"/>
  <c r="J139" i="2"/>
  <c r="J135" i="2"/>
  <c r="BK132" i="2"/>
  <c r="J127" i="2"/>
  <c r="J152" i="2"/>
  <c r="J147" i="2"/>
  <c r="BK143" i="2"/>
  <c r="J141" i="2"/>
  <c r="J138" i="2"/>
  <c r="BK135" i="2"/>
  <c r="J132" i="2"/>
  <c r="BK127" i="2"/>
  <c r="BK152" i="2"/>
  <c r="BK147" i="2"/>
  <c r="J143" i="2"/>
  <c r="J140" i="2"/>
  <c r="BK138" i="2"/>
  <c r="BK134" i="2"/>
  <c r="BK131" i="2"/>
  <c r="BK126" i="2"/>
  <c r="J151" i="2"/>
  <c r="J144" i="2"/>
  <c r="J142" i="2"/>
  <c r="BK139" i="2"/>
  <c r="J134" i="2"/>
  <c r="J131" i="2"/>
  <c r="J130" i="2"/>
  <c r="J126" i="2"/>
  <c r="R125" i="2" l="1"/>
  <c r="P129" i="2"/>
  <c r="P136" i="2"/>
  <c r="P125" i="2"/>
  <c r="T125" i="2"/>
  <c r="R129" i="2"/>
  <c r="T129" i="2"/>
  <c r="R136" i="2"/>
  <c r="P150" i="2"/>
  <c r="R150" i="2"/>
  <c r="BK125" i="2"/>
  <c r="J125" i="2"/>
  <c r="J98" i="2" s="1"/>
  <c r="BK129" i="2"/>
  <c r="J129" i="2"/>
  <c r="J99" i="2"/>
  <c r="BK136" i="2"/>
  <c r="J136" i="2" s="1"/>
  <c r="J100" i="2" s="1"/>
  <c r="T136" i="2"/>
  <c r="BK150" i="2"/>
  <c r="J150" i="2" s="1"/>
  <c r="J103" i="2" s="1"/>
  <c r="T150" i="2"/>
  <c r="BK146" i="2"/>
  <c r="J146" i="2" s="1"/>
  <c r="J101" i="2" s="1"/>
  <c r="BK148" i="2"/>
  <c r="J148" i="2" s="1"/>
  <c r="J102" i="2" s="1"/>
  <c r="F92" i="2"/>
  <c r="J117" i="2"/>
  <c r="E85" i="2"/>
  <c r="F91" i="2"/>
  <c r="J91" i="2"/>
  <c r="J120" i="2"/>
  <c r="BF126" i="2"/>
  <c r="BF127" i="2"/>
  <c r="BF128" i="2"/>
  <c r="BF130" i="2"/>
  <c r="BF132" i="2"/>
  <c r="BF133" i="2"/>
  <c r="BF137" i="2"/>
  <c r="BF140" i="2"/>
  <c r="BF141" i="2"/>
  <c r="BF143" i="2"/>
  <c r="BF144" i="2"/>
  <c r="BF147" i="2"/>
  <c r="BF149" i="2"/>
  <c r="BF151" i="2"/>
  <c r="BF152" i="2"/>
  <c r="BF153" i="2"/>
  <c r="BF131" i="2"/>
  <c r="BF134" i="2"/>
  <c r="BF135" i="2"/>
  <c r="BF138" i="2"/>
  <c r="BF139" i="2"/>
  <c r="BF142" i="2"/>
  <c r="BF145" i="2"/>
  <c r="F36" i="2"/>
  <c r="BC95" i="1" s="1"/>
  <c r="BC94" i="1" s="1"/>
  <c r="W32" i="1" s="1"/>
  <c r="F37" i="2"/>
  <c r="BD95" i="1" s="1"/>
  <c r="BD94" i="1" s="1"/>
  <c r="W33" i="1" s="1"/>
  <c r="J33" i="2"/>
  <c r="AV95" i="1" s="1"/>
  <c r="F33" i="2"/>
  <c r="AZ95" i="1"/>
  <c r="AZ94" i="1"/>
  <c r="W29" i="1" s="1"/>
  <c r="F35" i="2"/>
  <c r="BB95" i="1"/>
  <c r="BB94" i="1"/>
  <c r="AX94" i="1" s="1"/>
  <c r="T124" i="2" l="1"/>
  <c r="T123" i="2"/>
  <c r="P124" i="2"/>
  <c r="P123" i="2"/>
  <c r="AU95" i="1" s="1"/>
  <c r="AU94" i="1" s="1"/>
  <c r="R124" i="2"/>
  <c r="R123" i="2"/>
  <c r="BK124" i="2"/>
  <c r="BK123" i="2" s="1"/>
  <c r="J123" i="2" s="1"/>
  <c r="J96" i="2" s="1"/>
  <c r="W31" i="1"/>
  <c r="AV94" i="1"/>
  <c r="AK29" i="1"/>
  <c r="J34" i="2"/>
  <c r="AW95" i="1" s="1"/>
  <c r="AT95" i="1" s="1"/>
  <c r="AY94" i="1"/>
  <c r="F34" i="2"/>
  <c r="BA95" i="1" s="1"/>
  <c r="BA94" i="1" s="1"/>
  <c r="AW94" i="1" s="1"/>
  <c r="AK30" i="1" s="1"/>
  <c r="J124" i="2" l="1"/>
  <c r="J97" i="2" s="1"/>
  <c r="J30" i="2"/>
  <c r="AG95" i="1"/>
  <c r="AG94" i="1" s="1"/>
  <c r="AK26" i="1" s="1"/>
  <c r="AK35" i="1" s="1"/>
  <c r="W30" i="1"/>
  <c r="AT94" i="1"/>
  <c r="J39" i="2" l="1"/>
  <c r="AN94" i="1"/>
  <c r="AN95" i="1"/>
</calcChain>
</file>

<file path=xl/sharedStrings.xml><?xml version="1.0" encoding="utf-8"?>
<sst xmlns="http://schemas.openxmlformats.org/spreadsheetml/2006/main" count="615" uniqueCount="207">
  <si>
    <t>Export Komplet</t>
  </si>
  <si>
    <t/>
  </si>
  <si>
    <t>2.0</t>
  </si>
  <si>
    <t>False</t>
  </si>
  <si>
    <t>{4d331b55-1400-4101-a253-c177002d256c}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</si>
  <si>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</si>
  <si>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</si>
  <si>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</si>
  <si>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</si>
  <si>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</si>
  <si>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</si>
  <si>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</si>
  <si>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</si>
  <si>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</si>
  <si>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</si>
  <si>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Opravy výtlkov_komunikácie AOS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</si>
  <si>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</si>
  <si>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</si>
  <si>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</si>
  <si>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</si>
  <si>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</si>
  <si>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</si>
  <si>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</si>
  <si>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AOS Gen.M.R.Štefánika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</si>
  <si>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</si>
  <si>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</si>
  <si>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</si>
  <si>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</si>
  <si>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</si>
  <si>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</si>
  <si>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</si>
  <si>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</si>
  <si>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</si>
  <si>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</si>
  <si>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</si>
  <si>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</si>
  <si>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</si>
  <si>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</si>
  <si>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</si>
  <si>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</si>
  <si>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</si>
  <si>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</si>
  <si>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</si>
  <si>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</si>
  <si>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</si>
  <si>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</si>
  <si>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</si>
  <si>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</si>
  <si>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</si>
  <si>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</si>
  <si>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</si>
  <si>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</si>
  <si>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</si>
  <si>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</si>
  <si>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</si>
  <si>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</si>
  <si>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</si>
  <si>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</si>
  <si>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</si>
  <si>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</si>
  <si>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</si>
  <si>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</si>
  <si>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</si>
  <si>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</si>
  <si>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</si>
  <si>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</si>
  <si>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</si>
  <si>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</si>
  <si>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</si>
  <si>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</si>
  <si>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</si>
  <si>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</si>
  <si>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</si>
  <si>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</si>
  <si>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</si>
  <si>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</si>
  <si>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</si>
  <si>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Opravy výtlkov v asfaltových plochách komunikácií</t>
  </si>
  <si>
    <t>STA</t>
  </si>
  <si>
    <t>1</t>
  </si>
  <si>
    <t>{e8a75f2b-5da4-49bb-bffa-f3ae028c9ebb}</t>
  </si>
  <si>
    <t>KRYCÍ LIST ROZPOČTU</t>
  </si>
  <si>
    <t>Objekt:</t>
  </si>
  <si>
    <t>SO 01 - Opravy výtlkov v asfaltových plochách komunikácií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</si>
  <si>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</si>
  <si>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</si>
  <si>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</si>
  <si>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</si>
  <si>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</si>
  <si>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</si>
  <si>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</si>
  <si>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</si>
  <si>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</si>
  <si>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</si>
  <si>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HZS - Hodinové zúčtovacie sadzby   </t>
  </si>
  <si>
    <t xml:space="preserve">OST - Ostatné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</si>
  <si>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</si>
  <si>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</si>
  <si>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</si>
  <si>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</si>
  <si>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</si>
  <si>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</si>
  <si>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</si>
  <si>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</si>
  <si>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</si>
  <si>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</si>
  <si>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</si>
  <si>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</si>
  <si>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</si>
  <si>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</si>
  <si>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</si>
  <si>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</si>
  <si>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</si>
  <si>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113107131.S</t>
  </si>
  <si>
    <t>Odstránenie krytu v ploche do 200 m2 z betónu prostého, hr. vrstvy do 150 mm,  -0,22500t</t>
  </si>
  <si>
    <t>m2</t>
  </si>
  <si>
    <t>4</t>
  </si>
  <si>
    <t>2</t>
  </si>
  <si>
    <t>113107141.S</t>
  </si>
  <si>
    <t>Odstránenie krytu v ploche do 200 m2 asfaltového, hr. vrstvy do 50 mm,  -0,09800t</t>
  </si>
  <si>
    <t>3</t>
  </si>
  <si>
    <t>113107142.S</t>
  </si>
  <si>
    <t>Odstránenie krytu asfaltového v ploche do 200 m2, hr. nad 50 do 100 mm,  -0,18100t</t>
  </si>
  <si>
    <t>6</t>
  </si>
  <si>
    <t>5</t>
  </si>
  <si>
    <t xml:space="preserve">Komunikácie   </t>
  </si>
  <si>
    <t>565132111.S</t>
  </si>
  <si>
    <t>Vyrovnanie povrchu doterajšieho podkladu obaľovaným kamenivom ACP hr. 50 mm</t>
  </si>
  <si>
    <t>8</t>
  </si>
  <si>
    <t>566301111.S</t>
  </si>
  <si>
    <t>Úprava doterajšieho krytu z kameniva drveného v množstve 0,04- 0,06 m3/m2</t>
  </si>
  <si>
    <t>10</t>
  </si>
  <si>
    <t>566902161.S</t>
  </si>
  <si>
    <t>Vyspravenie podkladu po prekopoch inžinierskych sietí plochy do 15 m2 podkladovým betónom PB I tr. C 20/25 hr. 100 mm</t>
  </si>
  <si>
    <t>12</t>
  </si>
  <si>
    <t>7</t>
  </si>
  <si>
    <t>572983112.S</t>
  </si>
  <si>
    <t>Vyspravenie krytu vozovky po prekopoch inžinierskych sietí do 15 m2 studenou asfaltovou zmesou hr. nad 40 do 60 mm</t>
  </si>
  <si>
    <t>14</t>
  </si>
  <si>
    <t>573111113.S</t>
  </si>
  <si>
    <t>Postrek asfaltový infiltračný s posypom kamenivom z asfaltu cestného v množstve 1,50 kg/m2</t>
  </si>
  <si>
    <t>18</t>
  </si>
  <si>
    <t>9</t>
  </si>
  <si>
    <t>578901111.S</t>
  </si>
  <si>
    <t>Zdrsňovací posyp liateho asfaltu z kameniva 4 kg/m2</t>
  </si>
  <si>
    <t xml:space="preserve">Ostatné konštrukcie a práce-búranie   </t>
  </si>
  <si>
    <t>919735111.S</t>
  </si>
  <si>
    <t>Rezanie existujúceho asfaltového krytu alebo podkladu hĺbky do 50 mm</t>
  </si>
  <si>
    <t>m</t>
  </si>
  <si>
    <t>22</t>
  </si>
  <si>
    <t>11</t>
  </si>
  <si>
    <t>919735123.S</t>
  </si>
  <si>
    <t>Rezanie existujúceho betónového krytu alebo podkladu hĺbky nad 100 do 150 mm</t>
  </si>
  <si>
    <t>24</t>
  </si>
  <si>
    <t>919741121.S</t>
  </si>
  <si>
    <t>Ošetrenie (kropenie) vozoviek pri vysokých teplotách a zníženiu prašností vozoviek</t>
  </si>
  <si>
    <t>26</t>
  </si>
  <si>
    <t>13</t>
  </si>
  <si>
    <t>938909311.S</t>
  </si>
  <si>
    <t>Odstránenie blata, prachu alebo hlineného nánosu, z povrchu podkladu alebo krytu bet. alebo asfalt.</t>
  </si>
  <si>
    <t>28</t>
  </si>
  <si>
    <t>979081111.S</t>
  </si>
  <si>
    <t>Odvoz sutiny a vybúraných hmôt na skládku do 1 km</t>
  </si>
  <si>
    <t>t</t>
  </si>
  <si>
    <t>30</t>
  </si>
  <si>
    <t>15</t>
  </si>
  <si>
    <t>979081121.S</t>
  </si>
  <si>
    <t>Odvoz sutiny a vybúraných hmôt na skládku za každý ďalší 1 km</t>
  </si>
  <si>
    <t>32</t>
  </si>
  <si>
    <t>16</t>
  </si>
  <si>
    <t>979082111.S</t>
  </si>
  <si>
    <t>Vnútrostavenisková doprava sutiny a vybúraných hmôt do 10 m</t>
  </si>
  <si>
    <t>34</t>
  </si>
  <si>
    <t>17</t>
  </si>
  <si>
    <t>979089012.S</t>
  </si>
  <si>
    <t>Poplatok za skladovanie - betón, tehly, dlaždice (17 01) ostatné</t>
  </si>
  <si>
    <t>36</t>
  </si>
  <si>
    <t>979089212.S</t>
  </si>
  <si>
    <t>Poplatok za skladovanie - bitúmenové zmesi, uholný decht, dechtové výrobky (17 03 ), ostatné</t>
  </si>
  <si>
    <t>38</t>
  </si>
  <si>
    <t>99</t>
  </si>
  <si>
    <t xml:space="preserve">Presun hmôt HSV   </t>
  </si>
  <si>
    <t>19</t>
  </si>
  <si>
    <t>998225311.S</t>
  </si>
  <si>
    <t>Presun hmôt pre opravy a údržbu komunikácií a letísk s krytom asfaltovým alebo betónovým</t>
  </si>
  <si>
    <t>40</t>
  </si>
  <si>
    <t>HZS</t>
  </si>
  <si>
    <t xml:space="preserve">Hodinové zúčtovacie sadzby   </t>
  </si>
  <si>
    <t>HZS000212.S</t>
  </si>
  <si>
    <t>Stavebno montážne práce náročnejšie, ucelené, obtiažne, rutinné (Tr. 2) v rozsahu viac ako 4 a menej ako 8 hodín</t>
  </si>
  <si>
    <t>hod</t>
  </si>
  <si>
    <t>262144</t>
  </si>
  <si>
    <t>42</t>
  </si>
  <si>
    <t>OST</t>
  </si>
  <si>
    <t xml:space="preserve">Ostatné   </t>
  </si>
  <si>
    <t>21</t>
  </si>
  <si>
    <t>ost 12021201</t>
  </si>
  <si>
    <t>Vysušenie podkladu nahriatím horákom</t>
  </si>
  <si>
    <t>44</t>
  </si>
  <si>
    <t>ost 121102021</t>
  </si>
  <si>
    <t>Elektrocentrála</t>
  </si>
  <si>
    <t>S/hod</t>
  </si>
  <si>
    <t>46</t>
  </si>
  <si>
    <t>23</t>
  </si>
  <si>
    <t>ost 121102022</t>
  </si>
  <si>
    <t>Doprava asfaltu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</si>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</sst>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K5" sqref="K5:AO5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04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66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E5" s="163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168" t="s">
        <v>15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E6" s="164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64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164"/>
      <c r="BS8" s="14" t="s">
        <v>6</v>
      </c>
    </row>
    <row r="9" spans="1:74" s="1" customFormat="1" ht="14.4" customHeight="1">
      <c r="B9" s="17"/>
      <c r="AR9" s="17"/>
      <c r="BE9" s="164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64"/>
      <c r="BS10" s="14" t="s">
        <v>6</v>
      </c>
    </row>
    <row r="11" spans="1:74" s="1" customFormat="1" ht="18.45" customHeight="1">
      <c r="B11" s="17"/>
      <c r="E11" s="22" t="s">
        <v>23</v>
      </c>
      <c r="AK11" s="24" t="s">
        <v>24</v>
      </c>
      <c r="AN11" s="22" t="s">
        <v>1</v>
      </c>
      <c r="AR11" s="17"/>
      <c r="BE11" s="164"/>
      <c r="BS11" s="14" t="s">
        <v>6</v>
      </c>
    </row>
    <row r="12" spans="1:74" s="1" customFormat="1" ht="6.9" customHeight="1">
      <c r="B12" s="17"/>
      <c r="AR12" s="17"/>
      <c r="BE12" s="164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164"/>
      <c r="BS13" s="14" t="s">
        <v>6</v>
      </c>
    </row>
    <row r="14" spans="1:74" ht="13.2">
      <c r="B14" s="17"/>
      <c r="E14" s="169" t="s">
        <v>26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4" t="s">
        <v>24</v>
      </c>
      <c r="AN14" s="26" t="s">
        <v>26</v>
      </c>
      <c r="AR14" s="17"/>
      <c r="BE14" s="164"/>
      <c r="BS14" s="14" t="s">
        <v>6</v>
      </c>
    </row>
    <row r="15" spans="1:74" s="1" customFormat="1" ht="6.9" customHeight="1">
      <c r="B15" s="17"/>
      <c r="AR15" s="17"/>
      <c r="BE15" s="164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164"/>
      <c r="BS16" s="14" t="s">
        <v>3</v>
      </c>
    </row>
    <row r="17" spans="1:71" s="1" customFormat="1" ht="18.45" customHeight="1">
      <c r="B17" s="17"/>
      <c r="E17" s="22" t="s">
        <v>19</v>
      </c>
      <c r="AK17" s="24" t="s">
        <v>24</v>
      </c>
      <c r="AN17" s="22" t="s">
        <v>1</v>
      </c>
      <c r="AR17" s="17"/>
      <c r="BE17" s="164"/>
      <c r="BS17" s="14" t="s">
        <v>28</v>
      </c>
    </row>
    <row r="18" spans="1:71" s="1" customFormat="1" ht="6.9" customHeight="1">
      <c r="B18" s="17"/>
      <c r="AR18" s="17"/>
      <c r="BE18" s="164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164"/>
      <c r="BS19" s="14" t="s">
        <v>6</v>
      </c>
    </row>
    <row r="20" spans="1:71" s="1" customFormat="1" ht="18.45" customHeight="1">
      <c r="B20" s="17"/>
      <c r="E20" s="22" t="s">
        <v>19</v>
      </c>
      <c r="AK20" s="24" t="s">
        <v>24</v>
      </c>
      <c r="AN20" s="22" t="s">
        <v>1</v>
      </c>
      <c r="AR20" s="17"/>
      <c r="BE20" s="164"/>
      <c r="BS20" s="14" t="s">
        <v>28</v>
      </c>
    </row>
    <row r="21" spans="1:71" s="1" customFormat="1" ht="6.9" customHeight="1">
      <c r="B21" s="17"/>
      <c r="AR21" s="17"/>
      <c r="BE21" s="164"/>
    </row>
    <row r="22" spans="1:71" s="1" customFormat="1" ht="12" customHeight="1">
      <c r="B22" s="17"/>
      <c r="D22" s="24" t="s">
        <v>30</v>
      </c>
      <c r="AR22" s="17"/>
      <c r="BE22" s="164"/>
    </row>
    <row r="23" spans="1:71" s="1" customFormat="1" ht="16.5" customHeight="1">
      <c r="B23" s="17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7"/>
      <c r="BE23" s="164"/>
    </row>
    <row r="24" spans="1:71" s="1" customFormat="1" ht="6.9" customHeight="1">
      <c r="B24" s="17"/>
      <c r="AR24" s="17"/>
      <c r="BE24" s="164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4"/>
    </row>
    <row r="26" spans="1:71" s="2" customFormat="1" ht="25.95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2">
        <f>ROUND(AG94,2)</f>
        <v>0</v>
      </c>
      <c r="AL26" s="173"/>
      <c r="AM26" s="173"/>
      <c r="AN26" s="173"/>
      <c r="AO26" s="173"/>
      <c r="AP26" s="29"/>
      <c r="AQ26" s="29"/>
      <c r="AR26" s="30"/>
      <c r="BE26" s="164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4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4" t="s">
        <v>32</v>
      </c>
      <c r="M28" s="174"/>
      <c r="N28" s="174"/>
      <c r="O28" s="174"/>
      <c r="P28" s="174"/>
      <c r="Q28" s="29"/>
      <c r="R28" s="29"/>
      <c r="S28" s="29"/>
      <c r="T28" s="29"/>
      <c r="U28" s="29"/>
      <c r="V28" s="29"/>
      <c r="W28" s="174" t="s">
        <v>33</v>
      </c>
      <c r="X28" s="174"/>
      <c r="Y28" s="174"/>
      <c r="Z28" s="174"/>
      <c r="AA28" s="174"/>
      <c r="AB28" s="174"/>
      <c r="AC28" s="174"/>
      <c r="AD28" s="174"/>
      <c r="AE28" s="174"/>
      <c r="AF28" s="29"/>
      <c r="AG28" s="29"/>
      <c r="AH28" s="29"/>
      <c r="AI28" s="29"/>
      <c r="AJ28" s="29"/>
      <c r="AK28" s="174" t="s">
        <v>34</v>
      </c>
      <c r="AL28" s="174"/>
      <c r="AM28" s="174"/>
      <c r="AN28" s="174"/>
      <c r="AO28" s="174"/>
      <c r="AP28" s="29"/>
      <c r="AQ28" s="29"/>
      <c r="AR28" s="30"/>
      <c r="BE28" s="164"/>
    </row>
    <row r="29" spans="1:71" s="3" customFormat="1" ht="14.4" customHeight="1">
      <c r="B29" s="34"/>
      <c r="D29" s="24" t="s">
        <v>35</v>
      </c>
      <c r="F29" s="35" t="s">
        <v>36</v>
      </c>
      <c r="L29" s="177">
        <v>0.2</v>
      </c>
      <c r="M29" s="176"/>
      <c r="N29" s="176"/>
      <c r="O29" s="176"/>
      <c r="P29" s="176"/>
      <c r="Q29" s="36"/>
      <c r="R29" s="36"/>
      <c r="S29" s="36"/>
      <c r="T29" s="36"/>
      <c r="U29" s="36"/>
      <c r="V29" s="36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F29" s="36"/>
      <c r="AG29" s="36"/>
      <c r="AH29" s="36"/>
      <c r="AI29" s="36"/>
      <c r="AJ29" s="36"/>
      <c r="AK29" s="175">
        <f>ROUND(AV94, 2)</f>
        <v>0</v>
      </c>
      <c r="AL29" s="176"/>
      <c r="AM29" s="176"/>
      <c r="AN29" s="176"/>
      <c r="AO29" s="176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65"/>
    </row>
    <row r="30" spans="1:71" s="3" customFormat="1" ht="14.4" customHeight="1">
      <c r="B30" s="34"/>
      <c r="F30" s="35" t="s">
        <v>37</v>
      </c>
      <c r="L30" s="177">
        <v>0.2</v>
      </c>
      <c r="M30" s="176"/>
      <c r="N30" s="176"/>
      <c r="O30" s="176"/>
      <c r="P30" s="176"/>
      <c r="Q30" s="36"/>
      <c r="R30" s="36"/>
      <c r="S30" s="36"/>
      <c r="T30" s="36"/>
      <c r="U30" s="36"/>
      <c r="V30" s="36"/>
      <c r="W30" s="175">
        <f>ROUND(BA94, 2)</f>
        <v>0</v>
      </c>
      <c r="X30" s="176"/>
      <c r="Y30" s="176"/>
      <c r="Z30" s="176"/>
      <c r="AA30" s="176"/>
      <c r="AB30" s="176"/>
      <c r="AC30" s="176"/>
      <c r="AD30" s="176"/>
      <c r="AE30" s="176"/>
      <c r="AF30" s="36"/>
      <c r="AG30" s="36"/>
      <c r="AH30" s="36"/>
      <c r="AI30" s="36"/>
      <c r="AJ30" s="36"/>
      <c r="AK30" s="175">
        <f>ROUND(AW94, 2)</f>
        <v>0</v>
      </c>
      <c r="AL30" s="176"/>
      <c r="AM30" s="176"/>
      <c r="AN30" s="176"/>
      <c r="AO30" s="176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65"/>
    </row>
    <row r="31" spans="1:71" s="3" customFormat="1" ht="14.4" hidden="1" customHeight="1">
      <c r="B31" s="34"/>
      <c r="F31" s="24" t="s">
        <v>38</v>
      </c>
      <c r="L31" s="180">
        <v>0.2</v>
      </c>
      <c r="M31" s="179"/>
      <c r="N31" s="179"/>
      <c r="O31" s="179"/>
      <c r="P31" s="179"/>
      <c r="W31" s="178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4"/>
      <c r="BE31" s="165"/>
    </row>
    <row r="32" spans="1:71" s="3" customFormat="1" ht="14.4" hidden="1" customHeight="1">
      <c r="B32" s="34"/>
      <c r="F32" s="24" t="s">
        <v>39</v>
      </c>
      <c r="L32" s="180">
        <v>0.2</v>
      </c>
      <c r="M32" s="179"/>
      <c r="N32" s="179"/>
      <c r="O32" s="179"/>
      <c r="P32" s="179"/>
      <c r="W32" s="178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4"/>
      <c r="BE32" s="165"/>
    </row>
    <row r="33" spans="1:57" s="3" customFormat="1" ht="14.4" hidden="1" customHeight="1">
      <c r="B33" s="34"/>
      <c r="F33" s="35" t="s">
        <v>40</v>
      </c>
      <c r="L33" s="177">
        <v>0</v>
      </c>
      <c r="M33" s="176"/>
      <c r="N33" s="176"/>
      <c r="O33" s="176"/>
      <c r="P33" s="176"/>
      <c r="Q33" s="36"/>
      <c r="R33" s="36"/>
      <c r="S33" s="36"/>
      <c r="T33" s="36"/>
      <c r="U33" s="36"/>
      <c r="V33" s="36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F33" s="36"/>
      <c r="AG33" s="36"/>
      <c r="AH33" s="36"/>
      <c r="AI33" s="36"/>
      <c r="AJ33" s="36"/>
      <c r="AK33" s="175">
        <v>0</v>
      </c>
      <c r="AL33" s="176"/>
      <c r="AM33" s="176"/>
      <c r="AN33" s="176"/>
      <c r="AO33" s="176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65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4"/>
    </row>
    <row r="35" spans="1:57" s="2" customFormat="1" ht="25.95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181" t="s">
        <v>43</v>
      </c>
      <c r="Y35" s="182"/>
      <c r="Z35" s="182"/>
      <c r="AA35" s="182"/>
      <c r="AB35" s="182"/>
      <c r="AC35" s="40"/>
      <c r="AD35" s="40"/>
      <c r="AE35" s="40"/>
      <c r="AF35" s="40"/>
      <c r="AG35" s="40"/>
      <c r="AH35" s="40"/>
      <c r="AI35" s="40"/>
      <c r="AJ35" s="40"/>
      <c r="AK35" s="183">
        <f>SUM(AK26:AK33)</f>
        <v>0</v>
      </c>
      <c r="AL35" s="182"/>
      <c r="AM35" s="182"/>
      <c r="AN35" s="182"/>
      <c r="AO35" s="184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 ht="10.199999999999999">
      <c r="B50" s="17"/>
      <c r="AR50" s="17"/>
    </row>
    <row r="51" spans="1:57" ht="10.199999999999999">
      <c r="B51" s="17"/>
      <c r="AR51" s="17"/>
    </row>
    <row r="52" spans="1:57" ht="10.199999999999999">
      <c r="B52" s="17"/>
      <c r="AR52" s="17"/>
    </row>
    <row r="53" spans="1:57" ht="10.199999999999999">
      <c r="B53" s="17"/>
      <c r="AR53" s="17"/>
    </row>
    <row r="54" spans="1:57" ht="10.199999999999999">
      <c r="B54" s="17"/>
      <c r="AR54" s="17"/>
    </row>
    <row r="55" spans="1:57" ht="10.199999999999999">
      <c r="B55" s="17"/>
      <c r="AR55" s="17"/>
    </row>
    <row r="56" spans="1:57" ht="10.199999999999999">
      <c r="B56" s="17"/>
      <c r="AR56" s="17"/>
    </row>
    <row r="57" spans="1:57" ht="10.199999999999999">
      <c r="B57" s="17"/>
      <c r="AR57" s="17"/>
    </row>
    <row r="58" spans="1:57" ht="10.199999999999999">
      <c r="B58" s="17"/>
      <c r="AR58" s="17"/>
    </row>
    <row r="59" spans="1:57" ht="10.199999999999999">
      <c r="B59" s="17"/>
      <c r="AR59" s="17"/>
    </row>
    <row r="60" spans="1:57" s="2" customFormat="1" ht="13.2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 ht="10.199999999999999">
      <c r="B61" s="17"/>
      <c r="AR61" s="17"/>
    </row>
    <row r="62" spans="1:57" ht="10.199999999999999">
      <c r="B62" s="17"/>
      <c r="AR62" s="17"/>
    </row>
    <row r="63" spans="1:57" ht="10.199999999999999">
      <c r="B63" s="17"/>
      <c r="AR63" s="17"/>
    </row>
    <row r="64" spans="1:57" s="2" customFormat="1" ht="13.2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0.199999999999999">
      <c r="B65" s="17"/>
      <c r="AR65" s="17"/>
    </row>
    <row r="66" spans="1:57" ht="10.199999999999999">
      <c r="B66" s="17"/>
      <c r="AR66" s="17"/>
    </row>
    <row r="67" spans="1:57" ht="10.199999999999999">
      <c r="B67" s="17"/>
      <c r="AR67" s="17"/>
    </row>
    <row r="68" spans="1:57" ht="10.199999999999999">
      <c r="B68" s="17"/>
      <c r="AR68" s="17"/>
    </row>
    <row r="69" spans="1:57" ht="10.199999999999999">
      <c r="B69" s="17"/>
      <c r="AR69" s="17"/>
    </row>
    <row r="70" spans="1:57" ht="10.199999999999999">
      <c r="B70" s="17"/>
      <c r="AR70" s="17"/>
    </row>
    <row r="71" spans="1:57" ht="10.199999999999999">
      <c r="B71" s="17"/>
      <c r="AR71" s="17"/>
    </row>
    <row r="72" spans="1:57" ht="10.199999999999999">
      <c r="B72" s="17"/>
      <c r="AR72" s="17"/>
    </row>
    <row r="73" spans="1:57" ht="10.199999999999999">
      <c r="B73" s="17"/>
      <c r="AR73" s="17"/>
    </row>
    <row r="74" spans="1:57" ht="10.199999999999999">
      <c r="B74" s="17"/>
      <c r="AR74" s="17"/>
    </row>
    <row r="75" spans="1:57" s="2" customFormat="1" ht="13.2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 ht="10.199999999999999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AR84" s="51"/>
    </row>
    <row r="85" spans="1:91" s="5" customFormat="1" ht="36.9" customHeight="1">
      <c r="B85" s="52"/>
      <c r="C85" s="53" t="s">
        <v>14</v>
      </c>
      <c r="L85" s="185" t="str">
        <f>K6</f>
        <v>Opravy výtlkov_komunikácie AOS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7" t="str">
        <f>IF(AN8= "","",AN8)</f>
        <v/>
      </c>
      <c r="AN87" s="187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AOS Gen.M.R.Štefánika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88" t="str">
        <f>IF(E17="","",E17)</f>
        <v xml:space="preserve"> </v>
      </c>
      <c r="AN89" s="189"/>
      <c r="AO89" s="189"/>
      <c r="AP89" s="189"/>
      <c r="AQ89" s="29"/>
      <c r="AR89" s="30"/>
      <c r="AS89" s="190" t="s">
        <v>51</v>
      </c>
      <c r="AT89" s="19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92"/>
      <c r="AT90" s="19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4" t="s">
        <v>52</v>
      </c>
      <c r="D92" s="195"/>
      <c r="E92" s="195"/>
      <c r="F92" s="195"/>
      <c r="G92" s="195"/>
      <c r="H92" s="60"/>
      <c r="I92" s="196" t="s">
        <v>53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54</v>
      </c>
      <c r="AH92" s="195"/>
      <c r="AI92" s="195"/>
      <c r="AJ92" s="195"/>
      <c r="AK92" s="195"/>
      <c r="AL92" s="195"/>
      <c r="AM92" s="195"/>
      <c r="AN92" s="196" t="s">
        <v>55</v>
      </c>
      <c r="AO92" s="195"/>
      <c r="AP92" s="198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24.75" customHeight="1">
      <c r="A95" s="79" t="s">
        <v>75</v>
      </c>
      <c r="B95" s="80"/>
      <c r="C95" s="81"/>
      <c r="D95" s="201" t="s">
        <v>76</v>
      </c>
      <c r="E95" s="201"/>
      <c r="F95" s="201"/>
      <c r="G95" s="201"/>
      <c r="H95" s="201"/>
      <c r="I95" s="82"/>
      <c r="J95" s="201" t="s">
        <v>77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'SO 01 - Opravy výtlkov v ...'!J30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83" t="s">
        <v>78</v>
      </c>
      <c r="AR95" s="80"/>
      <c r="AS95" s="84">
        <v>0</v>
      </c>
      <c r="AT95" s="85">
        <f>ROUND(SUM(AV95:AW95),2)</f>
        <v>0</v>
      </c>
      <c r="AU95" s="86">
        <f>'SO 01 - Opravy výtlkov v ...'!P123</f>
        <v>0</v>
      </c>
      <c r="AV95" s="85">
        <f>'SO 01 - Opravy výtlkov v ...'!J33</f>
        <v>0</v>
      </c>
      <c r="AW95" s="85">
        <f>'SO 01 - Opravy výtlkov v ...'!J34</f>
        <v>0</v>
      </c>
      <c r="AX95" s="85">
        <f>'SO 01 - Opravy výtlkov v ...'!J35</f>
        <v>0</v>
      </c>
      <c r="AY95" s="85">
        <f>'SO 01 - Opravy výtlkov v ...'!J36</f>
        <v>0</v>
      </c>
      <c r="AZ95" s="85">
        <f>'SO 01 - Opravy výtlkov v ...'!F33</f>
        <v>0</v>
      </c>
      <c r="BA95" s="85">
        <f>'SO 01 - Opravy výtlkov v ...'!F34</f>
        <v>0</v>
      </c>
      <c r="BB95" s="85">
        <f>'SO 01 - Opravy výtlkov v ...'!F35</f>
        <v>0</v>
      </c>
      <c r="BC95" s="85">
        <f>'SO 01 - Opravy výtlkov v ...'!F36</f>
        <v>0</v>
      </c>
      <c r="BD95" s="87">
        <f>'SO 01 - Opravy výtlkov v ...'!F37</f>
        <v>0</v>
      </c>
      <c r="BT95" s="88" t="s">
        <v>79</v>
      </c>
      <c r="BV95" s="88" t="s">
        <v>73</v>
      </c>
      <c r="BW95" s="88" t="s">
        <v>80</v>
      </c>
      <c r="BX95" s="88" t="s">
        <v>4</v>
      </c>
      <c r="CL95" s="88" t="s">
        <v>1</v>
      </c>
      <c r="CM95" s="88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- Opravy výtlkov v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>
      <selection activeCell="W9" sqref="W9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4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80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05" t="str">
        <f>'Rekapitulácia stavby'!K6</f>
        <v>Opravy výtlkov_komunikácie AOS</v>
      </c>
      <c r="F7" s="206"/>
      <c r="G7" s="206"/>
      <c r="H7" s="206"/>
      <c r="L7" s="17"/>
    </row>
    <row r="8" spans="1:46" s="2" customFormat="1" ht="12" customHeight="1">
      <c r="A8" s="29"/>
      <c r="B8" s="30"/>
      <c r="C8" s="29"/>
      <c r="D8" s="24" t="s">
        <v>82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83</v>
      </c>
      <c r="F9" s="207"/>
      <c r="G9" s="207"/>
      <c r="H9" s="207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>AOS Gen.M.R.Štefánika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8" t="str">
        <f>'Rekapitulácia stavby'!E14</f>
        <v>Vyplň údaj</v>
      </c>
      <c r="F18" s="166"/>
      <c r="G18" s="166"/>
      <c r="H18" s="166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171" t="s">
        <v>1</v>
      </c>
      <c r="F27" s="171"/>
      <c r="G27" s="171"/>
      <c r="H27" s="171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3" t="s">
        <v>31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4" t="s">
        <v>35</v>
      </c>
      <c r="E33" s="35" t="s">
        <v>36</v>
      </c>
      <c r="F33" s="95">
        <f>ROUND((SUM(BE123:BE153)),  2)</f>
        <v>0</v>
      </c>
      <c r="G33" s="96"/>
      <c r="H33" s="96"/>
      <c r="I33" s="97">
        <v>0.2</v>
      </c>
      <c r="J33" s="95">
        <f>ROUND(((SUM(BE123:BE153))*I33),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37</v>
      </c>
      <c r="F34" s="95">
        <f>ROUND((SUM(BF123:BF153)),  2)</f>
        <v>0</v>
      </c>
      <c r="G34" s="96"/>
      <c r="H34" s="96"/>
      <c r="I34" s="97">
        <v>0.2</v>
      </c>
      <c r="J34" s="95">
        <f>ROUND(((SUM(BF123:BF153))*I34),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38</v>
      </c>
      <c r="F35" s="98">
        <f>ROUND((SUM(BG123:BG153)),  2)</f>
        <v>0</v>
      </c>
      <c r="G35" s="29"/>
      <c r="H35" s="29"/>
      <c r="I35" s="99">
        <v>0.2</v>
      </c>
      <c r="J35" s="98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39</v>
      </c>
      <c r="F36" s="98">
        <f>ROUND((SUM(BH123:BH153)),  2)</f>
        <v>0</v>
      </c>
      <c r="G36" s="29"/>
      <c r="H36" s="29"/>
      <c r="I36" s="99">
        <v>0.2</v>
      </c>
      <c r="J36" s="98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40</v>
      </c>
      <c r="F37" s="95">
        <f>ROUND((SUM(BI123:BI153)),  2)</f>
        <v>0</v>
      </c>
      <c r="G37" s="96"/>
      <c r="H37" s="96"/>
      <c r="I37" s="97">
        <v>0</v>
      </c>
      <c r="J37" s="95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41</v>
      </c>
      <c r="E39" s="60"/>
      <c r="F39" s="60"/>
      <c r="G39" s="102" t="s">
        <v>42</v>
      </c>
      <c r="H39" s="103" t="s">
        <v>43</v>
      </c>
      <c r="I39" s="60"/>
      <c r="J39" s="104">
        <f>SUM(J30:J37)</f>
        <v>0</v>
      </c>
      <c r="K39" s="105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9"/>
      <c r="B61" s="30"/>
      <c r="C61" s="29"/>
      <c r="D61" s="45" t="s">
        <v>46</v>
      </c>
      <c r="E61" s="32"/>
      <c r="F61" s="106" t="s">
        <v>47</v>
      </c>
      <c r="G61" s="45" t="s">
        <v>46</v>
      </c>
      <c r="H61" s="32"/>
      <c r="I61" s="32"/>
      <c r="J61" s="107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9"/>
      <c r="B76" s="30"/>
      <c r="C76" s="29"/>
      <c r="D76" s="45" t="s">
        <v>46</v>
      </c>
      <c r="E76" s="32"/>
      <c r="F76" s="106" t="s">
        <v>47</v>
      </c>
      <c r="G76" s="45" t="s">
        <v>46</v>
      </c>
      <c r="H76" s="32"/>
      <c r="I76" s="32"/>
      <c r="J76" s="107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84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5" t="str">
        <f>E7</f>
        <v>Opravy výtlkov_komunikácie AOS</v>
      </c>
      <c r="F85" s="206"/>
      <c r="G85" s="206"/>
      <c r="H85" s="20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>SO 01 - Opravy výtlkov v asfaltových plochách komunikácií</v>
      </c>
      <c r="F87" s="207"/>
      <c r="G87" s="207"/>
      <c r="H87" s="207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21</v>
      </c>
      <c r="D91" s="29"/>
      <c r="E91" s="29"/>
      <c r="F91" s="22" t="str">
        <f>E15</f>
        <v>AOS Gen.M.R.Štefánika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85</v>
      </c>
      <c r="D94" s="100"/>
      <c r="E94" s="100"/>
      <c r="F94" s="100"/>
      <c r="G94" s="100"/>
      <c r="H94" s="100"/>
      <c r="I94" s="100"/>
      <c r="J94" s="109" t="s">
        <v>86</v>
      </c>
      <c r="K94" s="100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10" t="s">
        <v>87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88</v>
      </c>
    </row>
    <row r="97" spans="1:31" s="9" customFormat="1" ht="24.9" customHeight="1">
      <c r="B97" s="111"/>
      <c r="D97" s="112" t="s">
        <v>89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1:31" s="10" customFormat="1" ht="19.95" customHeight="1">
      <c r="B98" s="115"/>
      <c r="D98" s="116" t="s">
        <v>90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1:31" s="10" customFormat="1" ht="19.95" customHeight="1">
      <c r="B99" s="115"/>
      <c r="D99" s="116" t="s">
        <v>91</v>
      </c>
      <c r="E99" s="117"/>
      <c r="F99" s="117"/>
      <c r="G99" s="117"/>
      <c r="H99" s="117"/>
      <c r="I99" s="117"/>
      <c r="J99" s="118">
        <f>J129</f>
        <v>0</v>
      </c>
      <c r="L99" s="115"/>
    </row>
    <row r="100" spans="1:31" s="10" customFormat="1" ht="19.95" customHeight="1">
      <c r="B100" s="115"/>
      <c r="D100" s="116" t="s">
        <v>92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1:31" s="10" customFormat="1" ht="19.95" customHeight="1">
      <c r="B101" s="115"/>
      <c r="D101" s="116" t="s">
        <v>93</v>
      </c>
      <c r="E101" s="117"/>
      <c r="F101" s="117"/>
      <c r="G101" s="117"/>
      <c r="H101" s="117"/>
      <c r="I101" s="117"/>
      <c r="J101" s="118">
        <f>J146</f>
        <v>0</v>
      </c>
      <c r="L101" s="115"/>
    </row>
    <row r="102" spans="1:31" s="9" customFormat="1" ht="24.9" customHeight="1">
      <c r="B102" s="111"/>
      <c r="D102" s="112" t="s">
        <v>94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1:31" s="9" customFormat="1" ht="24.9" customHeight="1">
      <c r="B103" s="111"/>
      <c r="D103" s="112" t="s">
        <v>95</v>
      </c>
      <c r="E103" s="113"/>
      <c r="F103" s="113"/>
      <c r="G103" s="113"/>
      <c r="H103" s="113"/>
      <c r="I103" s="113"/>
      <c r="J103" s="114">
        <f>J150</f>
        <v>0</v>
      </c>
      <c r="L103" s="111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" customHeight="1">
      <c r="A110" s="29"/>
      <c r="B110" s="30"/>
      <c r="C110" s="18" t="s">
        <v>96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5" t="str">
        <f>E7</f>
        <v>Opravy výtlkov_komunikácie AOS</v>
      </c>
      <c r="F113" s="206"/>
      <c r="G113" s="206"/>
      <c r="H113" s="206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82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5" t="str">
        <f>E9</f>
        <v>SO 01 - Opravy výtlkov v asfaltových plochách komunikácií</v>
      </c>
      <c r="F115" s="207"/>
      <c r="G115" s="207"/>
      <c r="H115" s="207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F12</f>
        <v xml:space="preserve"> </v>
      </c>
      <c r="G117" s="29"/>
      <c r="H117" s="29"/>
      <c r="I117" s="24" t="s">
        <v>20</v>
      </c>
      <c r="J117" s="55" t="str">
        <f>IF(J12="","",J12)</f>
        <v/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21</v>
      </c>
      <c r="D119" s="29"/>
      <c r="E119" s="29"/>
      <c r="F119" s="22" t="str">
        <f>E15</f>
        <v>AOS Gen.M.R.Štefánika</v>
      </c>
      <c r="G119" s="29"/>
      <c r="H119" s="29"/>
      <c r="I119" s="24" t="s">
        <v>27</v>
      </c>
      <c r="J119" s="27" t="str">
        <f>E21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>
      <c r="A120" s="29"/>
      <c r="B120" s="30"/>
      <c r="C120" s="24" t="s">
        <v>25</v>
      </c>
      <c r="D120" s="29"/>
      <c r="E120" s="29"/>
      <c r="F120" s="22" t="str">
        <f>IF(E18="","",E18)</f>
        <v>Vyplň údaj</v>
      </c>
      <c r="G120" s="29"/>
      <c r="H120" s="29"/>
      <c r="I120" s="24" t="s">
        <v>29</v>
      </c>
      <c r="J120" s="27" t="str">
        <f>E24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9"/>
      <c r="B122" s="120"/>
      <c r="C122" s="121" t="s">
        <v>97</v>
      </c>
      <c r="D122" s="122" t="s">
        <v>56</v>
      </c>
      <c r="E122" s="122" t="s">
        <v>52</v>
      </c>
      <c r="F122" s="122" t="s">
        <v>53</v>
      </c>
      <c r="G122" s="122" t="s">
        <v>98</v>
      </c>
      <c r="H122" s="122" t="s">
        <v>99</v>
      </c>
      <c r="I122" s="122" t="s">
        <v>100</v>
      </c>
      <c r="J122" s="123" t="s">
        <v>86</v>
      </c>
      <c r="K122" s="124" t="s">
        <v>101</v>
      </c>
      <c r="L122" s="125"/>
      <c r="M122" s="62" t="s">
        <v>1</v>
      </c>
      <c r="N122" s="63" t="s">
        <v>35</v>
      </c>
      <c r="O122" s="63" t="s">
        <v>102</v>
      </c>
      <c r="P122" s="63" t="s">
        <v>103</v>
      </c>
      <c r="Q122" s="63" t="s">
        <v>104</v>
      </c>
      <c r="R122" s="63" t="s">
        <v>105</v>
      </c>
      <c r="S122" s="63" t="s">
        <v>106</v>
      </c>
      <c r="T122" s="64" t="s">
        <v>107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5" s="2" customFormat="1" ht="22.8" customHeight="1">
      <c r="A123" s="29"/>
      <c r="B123" s="30"/>
      <c r="C123" s="69" t="s">
        <v>87</v>
      </c>
      <c r="D123" s="29"/>
      <c r="E123" s="29"/>
      <c r="F123" s="29"/>
      <c r="G123" s="29"/>
      <c r="H123" s="29"/>
      <c r="I123" s="29"/>
      <c r="J123" s="126">
        <f>BK123</f>
        <v>0</v>
      </c>
      <c r="K123" s="29"/>
      <c r="L123" s="30"/>
      <c r="M123" s="65"/>
      <c r="N123" s="56"/>
      <c r="O123" s="66"/>
      <c r="P123" s="127">
        <f>P124+P148+P150</f>
        <v>0</v>
      </c>
      <c r="Q123" s="66"/>
      <c r="R123" s="127">
        <f>R124+R148+R150</f>
        <v>0</v>
      </c>
      <c r="S123" s="66"/>
      <c r="T123" s="128">
        <f>T124+T148+T150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70</v>
      </c>
      <c r="AU123" s="14" t="s">
        <v>88</v>
      </c>
      <c r="BK123" s="129">
        <f>BK124+BK148+BK150</f>
        <v>0</v>
      </c>
    </row>
    <row r="124" spans="1:65" s="12" customFormat="1" ht="25.95" customHeight="1">
      <c r="B124" s="130"/>
      <c r="D124" s="131" t="s">
        <v>70</v>
      </c>
      <c r="E124" s="132" t="s">
        <v>108</v>
      </c>
      <c r="F124" s="132" t="s">
        <v>109</v>
      </c>
      <c r="I124" s="133"/>
      <c r="J124" s="134">
        <f>BK124</f>
        <v>0</v>
      </c>
      <c r="L124" s="130"/>
      <c r="M124" s="135"/>
      <c r="N124" s="136"/>
      <c r="O124" s="136"/>
      <c r="P124" s="137">
        <f>P125+P129+P136+P146</f>
        <v>0</v>
      </c>
      <c r="Q124" s="136"/>
      <c r="R124" s="137">
        <f>R125+R129+R136+R146</f>
        <v>0</v>
      </c>
      <c r="S124" s="136"/>
      <c r="T124" s="138">
        <f>T125+T129+T136+T146</f>
        <v>0</v>
      </c>
      <c r="AR124" s="131" t="s">
        <v>79</v>
      </c>
      <c r="AT124" s="139" t="s">
        <v>70</v>
      </c>
      <c r="AU124" s="139" t="s">
        <v>71</v>
      </c>
      <c r="AY124" s="131" t="s">
        <v>110</v>
      </c>
      <c r="BK124" s="140">
        <f>BK125+BK129+BK136+BK146</f>
        <v>0</v>
      </c>
    </row>
    <row r="125" spans="1:65" s="12" customFormat="1" ht="22.8" customHeight="1">
      <c r="B125" s="130"/>
      <c r="D125" s="131" t="s">
        <v>70</v>
      </c>
      <c r="E125" s="141" t="s">
        <v>79</v>
      </c>
      <c r="F125" s="141" t="s">
        <v>111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SUM(P126:P128)</f>
        <v>0</v>
      </c>
      <c r="Q125" s="136"/>
      <c r="R125" s="137">
        <f>SUM(R126:R128)</f>
        <v>0</v>
      </c>
      <c r="S125" s="136"/>
      <c r="T125" s="138">
        <f>SUM(T126:T128)</f>
        <v>0</v>
      </c>
      <c r="AR125" s="131" t="s">
        <v>79</v>
      </c>
      <c r="AT125" s="139" t="s">
        <v>70</v>
      </c>
      <c r="AU125" s="139" t="s">
        <v>79</v>
      </c>
      <c r="AY125" s="131" t="s">
        <v>110</v>
      </c>
      <c r="BK125" s="140">
        <f>SUM(BK126:BK128)</f>
        <v>0</v>
      </c>
    </row>
    <row r="126" spans="1:65" s="2" customFormat="1" ht="33" customHeight="1">
      <c r="A126" s="29"/>
      <c r="B126" s="143"/>
      <c r="C126" s="144" t="s">
        <v>79</v>
      </c>
      <c r="D126" s="144" t="s">
        <v>112</v>
      </c>
      <c r="E126" s="145" t="s">
        <v>113</v>
      </c>
      <c r="F126" s="146" t="s">
        <v>114</v>
      </c>
      <c r="G126" s="147" t="s">
        <v>115</v>
      </c>
      <c r="H126" s="148">
        <v>10</v>
      </c>
      <c r="I126" s="149"/>
      <c r="J126" s="150">
        <f>ROUND(I126*H126,2)</f>
        <v>0</v>
      </c>
      <c r="K126" s="151"/>
      <c r="L126" s="30"/>
      <c r="M126" s="152" t="s">
        <v>1</v>
      </c>
      <c r="N126" s="153" t="s">
        <v>37</v>
      </c>
      <c r="O126" s="5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6" t="s">
        <v>116</v>
      </c>
      <c r="AT126" s="156" t="s">
        <v>112</v>
      </c>
      <c r="AU126" s="156" t="s">
        <v>117</v>
      </c>
      <c r="AY126" s="14" t="s">
        <v>110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117</v>
      </c>
      <c r="BK126" s="157">
        <f>ROUND(I126*H126,2)</f>
        <v>0</v>
      </c>
      <c r="BL126" s="14" t="s">
        <v>116</v>
      </c>
      <c r="BM126" s="156" t="s">
        <v>117</v>
      </c>
    </row>
    <row r="127" spans="1:65" s="2" customFormat="1" ht="24.15" customHeight="1">
      <c r="A127" s="29"/>
      <c r="B127" s="143"/>
      <c r="C127" s="144" t="s">
        <v>117</v>
      </c>
      <c r="D127" s="144" t="s">
        <v>112</v>
      </c>
      <c r="E127" s="145" t="s">
        <v>118</v>
      </c>
      <c r="F127" s="146" t="s">
        <v>119</v>
      </c>
      <c r="G127" s="147" t="s">
        <v>115</v>
      </c>
      <c r="H127" s="148">
        <v>80</v>
      </c>
      <c r="I127" s="149"/>
      <c r="J127" s="150">
        <f>ROUND(I127*H127,2)</f>
        <v>0</v>
      </c>
      <c r="K127" s="151"/>
      <c r="L127" s="30"/>
      <c r="M127" s="152" t="s">
        <v>1</v>
      </c>
      <c r="N127" s="153" t="s">
        <v>37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6" t="s">
        <v>116</v>
      </c>
      <c r="AT127" s="156" t="s">
        <v>112</v>
      </c>
      <c r="AU127" s="156" t="s">
        <v>117</v>
      </c>
      <c r="AY127" s="14" t="s">
        <v>110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117</v>
      </c>
      <c r="BK127" s="157">
        <f>ROUND(I127*H127,2)</f>
        <v>0</v>
      </c>
      <c r="BL127" s="14" t="s">
        <v>116</v>
      </c>
      <c r="BM127" s="156" t="s">
        <v>116</v>
      </c>
    </row>
    <row r="128" spans="1:65" s="2" customFormat="1" ht="24.15" customHeight="1">
      <c r="A128" s="29"/>
      <c r="B128" s="143"/>
      <c r="C128" s="144" t="s">
        <v>120</v>
      </c>
      <c r="D128" s="144" t="s">
        <v>112</v>
      </c>
      <c r="E128" s="145" t="s">
        <v>121</v>
      </c>
      <c r="F128" s="146" t="s">
        <v>122</v>
      </c>
      <c r="G128" s="147" t="s">
        <v>115</v>
      </c>
      <c r="H128" s="148">
        <v>20</v>
      </c>
      <c r="I128" s="149"/>
      <c r="J128" s="150">
        <f>ROUND(I128*H128,2)</f>
        <v>0</v>
      </c>
      <c r="K128" s="151"/>
      <c r="L128" s="30"/>
      <c r="M128" s="152" t="s">
        <v>1</v>
      </c>
      <c r="N128" s="153" t="s">
        <v>37</v>
      </c>
      <c r="O128" s="5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6" t="s">
        <v>116</v>
      </c>
      <c r="AT128" s="156" t="s">
        <v>112</v>
      </c>
      <c r="AU128" s="156" t="s">
        <v>117</v>
      </c>
      <c r="AY128" s="14" t="s">
        <v>110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117</v>
      </c>
      <c r="BK128" s="157">
        <f>ROUND(I128*H128,2)</f>
        <v>0</v>
      </c>
      <c r="BL128" s="14" t="s">
        <v>116</v>
      </c>
      <c r="BM128" s="156" t="s">
        <v>123</v>
      </c>
    </row>
    <row r="129" spans="1:65" s="12" customFormat="1" ht="22.8" customHeight="1">
      <c r="B129" s="130"/>
      <c r="D129" s="131" t="s">
        <v>70</v>
      </c>
      <c r="E129" s="141" t="s">
        <v>124</v>
      </c>
      <c r="F129" s="141" t="s">
        <v>125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SUM(P130:P135)</f>
        <v>0</v>
      </c>
      <c r="Q129" s="136"/>
      <c r="R129" s="137">
        <f>SUM(R130:R135)</f>
        <v>0</v>
      </c>
      <c r="S129" s="136"/>
      <c r="T129" s="138">
        <f>SUM(T130:T135)</f>
        <v>0</v>
      </c>
      <c r="AR129" s="131" t="s">
        <v>79</v>
      </c>
      <c r="AT129" s="139" t="s">
        <v>70</v>
      </c>
      <c r="AU129" s="139" t="s">
        <v>79</v>
      </c>
      <c r="AY129" s="131" t="s">
        <v>110</v>
      </c>
      <c r="BK129" s="140">
        <f>SUM(BK130:BK135)</f>
        <v>0</v>
      </c>
    </row>
    <row r="130" spans="1:65" s="2" customFormat="1" ht="24.15" customHeight="1">
      <c r="A130" s="29"/>
      <c r="B130" s="143"/>
      <c r="C130" s="144" t="s">
        <v>116</v>
      </c>
      <c r="D130" s="144" t="s">
        <v>112</v>
      </c>
      <c r="E130" s="145" t="s">
        <v>126</v>
      </c>
      <c r="F130" s="146" t="s">
        <v>127</v>
      </c>
      <c r="G130" s="147" t="s">
        <v>115</v>
      </c>
      <c r="H130" s="148">
        <v>110</v>
      </c>
      <c r="I130" s="149"/>
      <c r="J130" s="150">
        <f t="shared" ref="J130:J135" si="0">ROUND(I130*H130,2)</f>
        <v>0</v>
      </c>
      <c r="K130" s="151"/>
      <c r="L130" s="30"/>
      <c r="M130" s="152" t="s">
        <v>1</v>
      </c>
      <c r="N130" s="153" t="s">
        <v>37</v>
      </c>
      <c r="O130" s="58"/>
      <c r="P130" s="154">
        <f t="shared" ref="P130:P135" si="1">O130*H130</f>
        <v>0</v>
      </c>
      <c r="Q130" s="154">
        <v>0</v>
      </c>
      <c r="R130" s="154">
        <f t="shared" ref="R130:R135" si="2">Q130*H130</f>
        <v>0</v>
      </c>
      <c r="S130" s="154">
        <v>0</v>
      </c>
      <c r="T130" s="155">
        <f t="shared" ref="T130:T135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6" t="s">
        <v>116</v>
      </c>
      <c r="AT130" s="156" t="s">
        <v>112</v>
      </c>
      <c r="AU130" s="156" t="s">
        <v>117</v>
      </c>
      <c r="AY130" s="14" t="s">
        <v>110</v>
      </c>
      <c r="BE130" s="157">
        <f t="shared" ref="BE130:BE135" si="4">IF(N130="základná",J130,0)</f>
        <v>0</v>
      </c>
      <c r="BF130" s="157">
        <f t="shared" ref="BF130:BF135" si="5">IF(N130="znížená",J130,0)</f>
        <v>0</v>
      </c>
      <c r="BG130" s="157">
        <f t="shared" ref="BG130:BG135" si="6">IF(N130="zákl. prenesená",J130,0)</f>
        <v>0</v>
      </c>
      <c r="BH130" s="157">
        <f t="shared" ref="BH130:BH135" si="7">IF(N130="zníž. prenesená",J130,0)</f>
        <v>0</v>
      </c>
      <c r="BI130" s="157">
        <f t="shared" ref="BI130:BI135" si="8">IF(N130="nulová",J130,0)</f>
        <v>0</v>
      </c>
      <c r="BJ130" s="14" t="s">
        <v>117</v>
      </c>
      <c r="BK130" s="157">
        <f t="shared" ref="BK130:BK135" si="9">ROUND(I130*H130,2)</f>
        <v>0</v>
      </c>
      <c r="BL130" s="14" t="s">
        <v>116</v>
      </c>
      <c r="BM130" s="156" t="s">
        <v>128</v>
      </c>
    </row>
    <row r="131" spans="1:65" s="2" customFormat="1" ht="24.15" customHeight="1">
      <c r="A131" s="29"/>
      <c r="B131" s="143"/>
      <c r="C131" s="144" t="s">
        <v>124</v>
      </c>
      <c r="D131" s="144" t="s">
        <v>112</v>
      </c>
      <c r="E131" s="145" t="s">
        <v>129</v>
      </c>
      <c r="F131" s="146" t="s">
        <v>130</v>
      </c>
      <c r="G131" s="147" t="s">
        <v>115</v>
      </c>
      <c r="H131" s="148">
        <v>110</v>
      </c>
      <c r="I131" s="149"/>
      <c r="J131" s="150">
        <f t="shared" si="0"/>
        <v>0</v>
      </c>
      <c r="K131" s="151"/>
      <c r="L131" s="30"/>
      <c r="M131" s="152" t="s">
        <v>1</v>
      </c>
      <c r="N131" s="153" t="s">
        <v>37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116</v>
      </c>
      <c r="AT131" s="156" t="s">
        <v>112</v>
      </c>
      <c r="AU131" s="156" t="s">
        <v>117</v>
      </c>
      <c r="AY131" s="14" t="s">
        <v>110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117</v>
      </c>
      <c r="BK131" s="157">
        <f t="shared" si="9"/>
        <v>0</v>
      </c>
      <c r="BL131" s="14" t="s">
        <v>116</v>
      </c>
      <c r="BM131" s="156" t="s">
        <v>131</v>
      </c>
    </row>
    <row r="132" spans="1:65" s="2" customFormat="1" ht="37.799999999999997" customHeight="1">
      <c r="A132" s="29"/>
      <c r="B132" s="143"/>
      <c r="C132" s="144" t="s">
        <v>123</v>
      </c>
      <c r="D132" s="144" t="s">
        <v>112</v>
      </c>
      <c r="E132" s="145" t="s">
        <v>132</v>
      </c>
      <c r="F132" s="146" t="s">
        <v>133</v>
      </c>
      <c r="G132" s="147" t="s">
        <v>115</v>
      </c>
      <c r="H132" s="148">
        <v>10</v>
      </c>
      <c r="I132" s="149"/>
      <c r="J132" s="150">
        <f t="shared" si="0"/>
        <v>0</v>
      </c>
      <c r="K132" s="151"/>
      <c r="L132" s="30"/>
      <c r="M132" s="152" t="s">
        <v>1</v>
      </c>
      <c r="N132" s="153" t="s">
        <v>37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116</v>
      </c>
      <c r="AT132" s="156" t="s">
        <v>112</v>
      </c>
      <c r="AU132" s="156" t="s">
        <v>117</v>
      </c>
      <c r="AY132" s="14" t="s">
        <v>110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117</v>
      </c>
      <c r="BK132" s="157">
        <f t="shared" si="9"/>
        <v>0</v>
      </c>
      <c r="BL132" s="14" t="s">
        <v>116</v>
      </c>
      <c r="BM132" s="156" t="s">
        <v>134</v>
      </c>
    </row>
    <row r="133" spans="1:65" s="2" customFormat="1" ht="37.799999999999997" customHeight="1">
      <c r="A133" s="29"/>
      <c r="B133" s="143"/>
      <c r="C133" s="144" t="s">
        <v>135</v>
      </c>
      <c r="D133" s="144" t="s">
        <v>112</v>
      </c>
      <c r="E133" s="145" t="s">
        <v>136</v>
      </c>
      <c r="F133" s="146" t="s">
        <v>137</v>
      </c>
      <c r="G133" s="147" t="s">
        <v>115</v>
      </c>
      <c r="H133" s="148">
        <v>100</v>
      </c>
      <c r="I133" s="149"/>
      <c r="J133" s="150">
        <f t="shared" si="0"/>
        <v>0</v>
      </c>
      <c r="K133" s="151"/>
      <c r="L133" s="30"/>
      <c r="M133" s="152" t="s">
        <v>1</v>
      </c>
      <c r="N133" s="153" t="s">
        <v>37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6" t="s">
        <v>116</v>
      </c>
      <c r="AT133" s="156" t="s">
        <v>112</v>
      </c>
      <c r="AU133" s="156" t="s">
        <v>117</v>
      </c>
      <c r="AY133" s="14" t="s">
        <v>110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117</v>
      </c>
      <c r="BK133" s="157">
        <f t="shared" si="9"/>
        <v>0</v>
      </c>
      <c r="BL133" s="14" t="s">
        <v>116</v>
      </c>
      <c r="BM133" s="156" t="s">
        <v>138</v>
      </c>
    </row>
    <row r="134" spans="1:65" s="2" customFormat="1" ht="33" customHeight="1">
      <c r="A134" s="29"/>
      <c r="B134" s="143"/>
      <c r="C134" s="144" t="s">
        <v>128</v>
      </c>
      <c r="D134" s="144" t="s">
        <v>112</v>
      </c>
      <c r="E134" s="145" t="s">
        <v>139</v>
      </c>
      <c r="F134" s="146" t="s">
        <v>140</v>
      </c>
      <c r="G134" s="147" t="s">
        <v>115</v>
      </c>
      <c r="H134" s="148">
        <v>100</v>
      </c>
      <c r="I134" s="149"/>
      <c r="J134" s="150">
        <f t="shared" si="0"/>
        <v>0</v>
      </c>
      <c r="K134" s="151"/>
      <c r="L134" s="30"/>
      <c r="M134" s="152" t="s">
        <v>1</v>
      </c>
      <c r="N134" s="153" t="s">
        <v>37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116</v>
      </c>
      <c r="AT134" s="156" t="s">
        <v>112</v>
      </c>
      <c r="AU134" s="156" t="s">
        <v>117</v>
      </c>
      <c r="AY134" s="14" t="s">
        <v>110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117</v>
      </c>
      <c r="BK134" s="157">
        <f t="shared" si="9"/>
        <v>0</v>
      </c>
      <c r="BL134" s="14" t="s">
        <v>116</v>
      </c>
      <c r="BM134" s="156" t="s">
        <v>141</v>
      </c>
    </row>
    <row r="135" spans="1:65" s="2" customFormat="1" ht="21.75" customHeight="1">
      <c r="A135" s="29"/>
      <c r="B135" s="143"/>
      <c r="C135" s="144" t="s">
        <v>142</v>
      </c>
      <c r="D135" s="144" t="s">
        <v>112</v>
      </c>
      <c r="E135" s="145" t="s">
        <v>143</v>
      </c>
      <c r="F135" s="146" t="s">
        <v>144</v>
      </c>
      <c r="G135" s="147" t="s">
        <v>115</v>
      </c>
      <c r="H135" s="148">
        <v>100</v>
      </c>
      <c r="I135" s="149"/>
      <c r="J135" s="150">
        <f t="shared" si="0"/>
        <v>0</v>
      </c>
      <c r="K135" s="151"/>
      <c r="L135" s="30"/>
      <c r="M135" s="152" t="s">
        <v>1</v>
      </c>
      <c r="N135" s="153" t="s">
        <v>37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6" t="s">
        <v>116</v>
      </c>
      <c r="AT135" s="156" t="s">
        <v>112</v>
      </c>
      <c r="AU135" s="156" t="s">
        <v>117</v>
      </c>
      <c r="AY135" s="14" t="s">
        <v>110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117</v>
      </c>
      <c r="BK135" s="157">
        <f t="shared" si="9"/>
        <v>0</v>
      </c>
      <c r="BL135" s="14" t="s">
        <v>116</v>
      </c>
      <c r="BM135" s="156" t="s">
        <v>7</v>
      </c>
    </row>
    <row r="136" spans="1:65" s="12" customFormat="1" ht="22.8" customHeight="1">
      <c r="B136" s="130"/>
      <c r="D136" s="131" t="s">
        <v>70</v>
      </c>
      <c r="E136" s="141" t="s">
        <v>142</v>
      </c>
      <c r="F136" s="141" t="s">
        <v>145</v>
      </c>
      <c r="I136" s="133"/>
      <c r="J136" s="142">
        <f>BK136</f>
        <v>0</v>
      </c>
      <c r="L136" s="130"/>
      <c r="M136" s="135"/>
      <c r="N136" s="136"/>
      <c r="O136" s="136"/>
      <c r="P136" s="137">
        <f>SUM(P137:P145)</f>
        <v>0</v>
      </c>
      <c r="Q136" s="136"/>
      <c r="R136" s="137">
        <f>SUM(R137:R145)</f>
        <v>0</v>
      </c>
      <c r="S136" s="136"/>
      <c r="T136" s="138">
        <f>SUM(T137:T145)</f>
        <v>0</v>
      </c>
      <c r="AR136" s="131" t="s">
        <v>79</v>
      </c>
      <c r="AT136" s="139" t="s">
        <v>70</v>
      </c>
      <c r="AU136" s="139" t="s">
        <v>79</v>
      </c>
      <c r="AY136" s="131" t="s">
        <v>110</v>
      </c>
      <c r="BK136" s="140">
        <f>SUM(BK137:BK145)</f>
        <v>0</v>
      </c>
    </row>
    <row r="137" spans="1:65" s="2" customFormat="1" ht="24.15" customHeight="1">
      <c r="A137" s="29"/>
      <c r="B137" s="143"/>
      <c r="C137" s="144" t="s">
        <v>131</v>
      </c>
      <c r="D137" s="144" t="s">
        <v>112</v>
      </c>
      <c r="E137" s="145" t="s">
        <v>146</v>
      </c>
      <c r="F137" s="146" t="s">
        <v>147</v>
      </c>
      <c r="G137" s="147" t="s">
        <v>148</v>
      </c>
      <c r="H137" s="148">
        <v>522</v>
      </c>
      <c r="I137" s="149"/>
      <c r="J137" s="150">
        <f t="shared" ref="J137:J145" si="10">ROUND(I137*H137,2)</f>
        <v>0</v>
      </c>
      <c r="K137" s="151"/>
      <c r="L137" s="30"/>
      <c r="M137" s="152" t="s">
        <v>1</v>
      </c>
      <c r="N137" s="153" t="s">
        <v>37</v>
      </c>
      <c r="O137" s="58"/>
      <c r="P137" s="154">
        <f t="shared" ref="P137:P145" si="11">O137*H137</f>
        <v>0</v>
      </c>
      <c r="Q137" s="154">
        <v>0</v>
      </c>
      <c r="R137" s="154">
        <f t="shared" ref="R137:R145" si="12">Q137*H137</f>
        <v>0</v>
      </c>
      <c r="S137" s="154">
        <v>0</v>
      </c>
      <c r="T137" s="155">
        <f t="shared" ref="T137:T145" si="1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116</v>
      </c>
      <c r="AT137" s="156" t="s">
        <v>112</v>
      </c>
      <c r="AU137" s="156" t="s">
        <v>117</v>
      </c>
      <c r="AY137" s="14" t="s">
        <v>110</v>
      </c>
      <c r="BE137" s="157">
        <f t="shared" ref="BE137:BE145" si="14">IF(N137="základná",J137,0)</f>
        <v>0</v>
      </c>
      <c r="BF137" s="157">
        <f t="shared" ref="BF137:BF145" si="15">IF(N137="znížená",J137,0)</f>
        <v>0</v>
      </c>
      <c r="BG137" s="157">
        <f t="shared" ref="BG137:BG145" si="16">IF(N137="zákl. prenesená",J137,0)</f>
        <v>0</v>
      </c>
      <c r="BH137" s="157">
        <f t="shared" ref="BH137:BH145" si="17">IF(N137="zníž. prenesená",J137,0)</f>
        <v>0</v>
      </c>
      <c r="BI137" s="157">
        <f t="shared" ref="BI137:BI145" si="18">IF(N137="nulová",J137,0)</f>
        <v>0</v>
      </c>
      <c r="BJ137" s="14" t="s">
        <v>117</v>
      </c>
      <c r="BK137" s="157">
        <f t="shared" ref="BK137:BK145" si="19">ROUND(I137*H137,2)</f>
        <v>0</v>
      </c>
      <c r="BL137" s="14" t="s">
        <v>116</v>
      </c>
      <c r="BM137" s="156" t="s">
        <v>149</v>
      </c>
    </row>
    <row r="138" spans="1:65" s="2" customFormat="1" ht="24.15" customHeight="1">
      <c r="A138" s="29"/>
      <c r="B138" s="143"/>
      <c r="C138" s="144" t="s">
        <v>150</v>
      </c>
      <c r="D138" s="144" t="s">
        <v>112</v>
      </c>
      <c r="E138" s="145" t="s">
        <v>151</v>
      </c>
      <c r="F138" s="146" t="s">
        <v>152</v>
      </c>
      <c r="G138" s="147" t="s">
        <v>148</v>
      </c>
      <c r="H138" s="148">
        <v>20</v>
      </c>
      <c r="I138" s="149"/>
      <c r="J138" s="150">
        <f t="shared" si="10"/>
        <v>0</v>
      </c>
      <c r="K138" s="151"/>
      <c r="L138" s="30"/>
      <c r="M138" s="152" t="s">
        <v>1</v>
      </c>
      <c r="N138" s="153" t="s">
        <v>37</v>
      </c>
      <c r="O138" s="58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116</v>
      </c>
      <c r="AT138" s="156" t="s">
        <v>112</v>
      </c>
      <c r="AU138" s="156" t="s">
        <v>117</v>
      </c>
      <c r="AY138" s="14" t="s">
        <v>110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117</v>
      </c>
      <c r="BK138" s="157">
        <f t="shared" si="19"/>
        <v>0</v>
      </c>
      <c r="BL138" s="14" t="s">
        <v>116</v>
      </c>
      <c r="BM138" s="156" t="s">
        <v>153</v>
      </c>
    </row>
    <row r="139" spans="1:65" s="2" customFormat="1" ht="24.15" customHeight="1">
      <c r="A139" s="29"/>
      <c r="B139" s="143"/>
      <c r="C139" s="144" t="s">
        <v>134</v>
      </c>
      <c r="D139" s="144" t="s">
        <v>112</v>
      </c>
      <c r="E139" s="145" t="s">
        <v>154</v>
      </c>
      <c r="F139" s="146" t="s">
        <v>155</v>
      </c>
      <c r="G139" s="147" t="s">
        <v>115</v>
      </c>
      <c r="H139" s="148">
        <v>100</v>
      </c>
      <c r="I139" s="149"/>
      <c r="J139" s="150">
        <f t="shared" si="10"/>
        <v>0</v>
      </c>
      <c r="K139" s="151"/>
      <c r="L139" s="30"/>
      <c r="M139" s="152" t="s">
        <v>1</v>
      </c>
      <c r="N139" s="153" t="s">
        <v>37</v>
      </c>
      <c r="O139" s="58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116</v>
      </c>
      <c r="AT139" s="156" t="s">
        <v>112</v>
      </c>
      <c r="AU139" s="156" t="s">
        <v>117</v>
      </c>
      <c r="AY139" s="14" t="s">
        <v>110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117</v>
      </c>
      <c r="BK139" s="157">
        <f t="shared" si="19"/>
        <v>0</v>
      </c>
      <c r="BL139" s="14" t="s">
        <v>116</v>
      </c>
      <c r="BM139" s="156" t="s">
        <v>156</v>
      </c>
    </row>
    <row r="140" spans="1:65" s="2" customFormat="1" ht="33" customHeight="1">
      <c r="A140" s="29"/>
      <c r="B140" s="143"/>
      <c r="C140" s="144" t="s">
        <v>157</v>
      </c>
      <c r="D140" s="144" t="s">
        <v>112</v>
      </c>
      <c r="E140" s="145" t="s">
        <v>158</v>
      </c>
      <c r="F140" s="146" t="s">
        <v>159</v>
      </c>
      <c r="G140" s="147" t="s">
        <v>115</v>
      </c>
      <c r="H140" s="148">
        <v>100</v>
      </c>
      <c r="I140" s="149"/>
      <c r="J140" s="150">
        <f t="shared" si="10"/>
        <v>0</v>
      </c>
      <c r="K140" s="151"/>
      <c r="L140" s="30"/>
      <c r="M140" s="152" t="s">
        <v>1</v>
      </c>
      <c r="N140" s="153" t="s">
        <v>37</v>
      </c>
      <c r="O140" s="58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116</v>
      </c>
      <c r="AT140" s="156" t="s">
        <v>112</v>
      </c>
      <c r="AU140" s="156" t="s">
        <v>117</v>
      </c>
      <c r="AY140" s="14" t="s">
        <v>110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117</v>
      </c>
      <c r="BK140" s="157">
        <f t="shared" si="19"/>
        <v>0</v>
      </c>
      <c r="BL140" s="14" t="s">
        <v>116</v>
      </c>
      <c r="BM140" s="156" t="s">
        <v>160</v>
      </c>
    </row>
    <row r="141" spans="1:65" s="2" customFormat="1" ht="21.75" customHeight="1">
      <c r="A141" s="29"/>
      <c r="B141" s="143"/>
      <c r="C141" s="144" t="s">
        <v>138</v>
      </c>
      <c r="D141" s="144" t="s">
        <v>112</v>
      </c>
      <c r="E141" s="145" t="s">
        <v>161</v>
      </c>
      <c r="F141" s="146" t="s">
        <v>162</v>
      </c>
      <c r="G141" s="147" t="s">
        <v>163</v>
      </c>
      <c r="H141" s="148">
        <v>18.75</v>
      </c>
      <c r="I141" s="149"/>
      <c r="J141" s="150">
        <f t="shared" si="10"/>
        <v>0</v>
      </c>
      <c r="K141" s="151"/>
      <c r="L141" s="30"/>
      <c r="M141" s="152" t="s">
        <v>1</v>
      </c>
      <c r="N141" s="153" t="s">
        <v>37</v>
      </c>
      <c r="O141" s="58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116</v>
      </c>
      <c r="AT141" s="156" t="s">
        <v>112</v>
      </c>
      <c r="AU141" s="156" t="s">
        <v>117</v>
      </c>
      <c r="AY141" s="14" t="s">
        <v>110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117</v>
      </c>
      <c r="BK141" s="157">
        <f t="shared" si="19"/>
        <v>0</v>
      </c>
      <c r="BL141" s="14" t="s">
        <v>116</v>
      </c>
      <c r="BM141" s="156" t="s">
        <v>164</v>
      </c>
    </row>
    <row r="142" spans="1:65" s="2" customFormat="1" ht="24.15" customHeight="1">
      <c r="A142" s="29"/>
      <c r="B142" s="143"/>
      <c r="C142" s="144" t="s">
        <v>165</v>
      </c>
      <c r="D142" s="144" t="s">
        <v>112</v>
      </c>
      <c r="E142" s="145" t="s">
        <v>166</v>
      </c>
      <c r="F142" s="146" t="s">
        <v>167</v>
      </c>
      <c r="G142" s="147" t="s">
        <v>163</v>
      </c>
      <c r="H142" s="148">
        <v>262.5</v>
      </c>
      <c r="I142" s="149"/>
      <c r="J142" s="150">
        <f t="shared" si="10"/>
        <v>0</v>
      </c>
      <c r="K142" s="151"/>
      <c r="L142" s="30"/>
      <c r="M142" s="152" t="s">
        <v>1</v>
      </c>
      <c r="N142" s="153" t="s">
        <v>37</v>
      </c>
      <c r="O142" s="58"/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116</v>
      </c>
      <c r="AT142" s="156" t="s">
        <v>112</v>
      </c>
      <c r="AU142" s="156" t="s">
        <v>117</v>
      </c>
      <c r="AY142" s="14" t="s">
        <v>110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117</v>
      </c>
      <c r="BK142" s="157">
        <f t="shared" si="19"/>
        <v>0</v>
      </c>
      <c r="BL142" s="14" t="s">
        <v>116</v>
      </c>
      <c r="BM142" s="156" t="s">
        <v>168</v>
      </c>
    </row>
    <row r="143" spans="1:65" s="2" customFormat="1" ht="24.15" customHeight="1">
      <c r="A143" s="29"/>
      <c r="B143" s="143"/>
      <c r="C143" s="144" t="s">
        <v>169</v>
      </c>
      <c r="D143" s="144" t="s">
        <v>112</v>
      </c>
      <c r="E143" s="145" t="s">
        <v>170</v>
      </c>
      <c r="F143" s="146" t="s">
        <v>171</v>
      </c>
      <c r="G143" s="147" t="s">
        <v>163</v>
      </c>
      <c r="H143" s="148">
        <v>18.75</v>
      </c>
      <c r="I143" s="149"/>
      <c r="J143" s="150">
        <f t="shared" si="10"/>
        <v>0</v>
      </c>
      <c r="K143" s="151"/>
      <c r="L143" s="30"/>
      <c r="M143" s="152" t="s">
        <v>1</v>
      </c>
      <c r="N143" s="153" t="s">
        <v>37</v>
      </c>
      <c r="O143" s="58"/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116</v>
      </c>
      <c r="AT143" s="156" t="s">
        <v>112</v>
      </c>
      <c r="AU143" s="156" t="s">
        <v>117</v>
      </c>
      <c r="AY143" s="14" t="s">
        <v>110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117</v>
      </c>
      <c r="BK143" s="157">
        <f t="shared" si="19"/>
        <v>0</v>
      </c>
      <c r="BL143" s="14" t="s">
        <v>116</v>
      </c>
      <c r="BM143" s="156" t="s">
        <v>172</v>
      </c>
    </row>
    <row r="144" spans="1:65" s="2" customFormat="1" ht="24.15" customHeight="1">
      <c r="A144" s="29"/>
      <c r="B144" s="143"/>
      <c r="C144" s="144" t="s">
        <v>173</v>
      </c>
      <c r="D144" s="144" t="s">
        <v>112</v>
      </c>
      <c r="E144" s="145" t="s">
        <v>174</v>
      </c>
      <c r="F144" s="146" t="s">
        <v>175</v>
      </c>
      <c r="G144" s="147" t="s">
        <v>163</v>
      </c>
      <c r="H144" s="148">
        <v>3.75</v>
      </c>
      <c r="I144" s="149"/>
      <c r="J144" s="150">
        <f t="shared" si="10"/>
        <v>0</v>
      </c>
      <c r="K144" s="151"/>
      <c r="L144" s="30"/>
      <c r="M144" s="152" t="s">
        <v>1</v>
      </c>
      <c r="N144" s="153" t="s">
        <v>37</v>
      </c>
      <c r="O144" s="58"/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116</v>
      </c>
      <c r="AT144" s="156" t="s">
        <v>112</v>
      </c>
      <c r="AU144" s="156" t="s">
        <v>117</v>
      </c>
      <c r="AY144" s="14" t="s">
        <v>110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117</v>
      </c>
      <c r="BK144" s="157">
        <f t="shared" si="19"/>
        <v>0</v>
      </c>
      <c r="BL144" s="14" t="s">
        <v>116</v>
      </c>
      <c r="BM144" s="156" t="s">
        <v>176</v>
      </c>
    </row>
    <row r="145" spans="1:65" s="2" customFormat="1" ht="24.15" customHeight="1">
      <c r="A145" s="29"/>
      <c r="B145" s="143"/>
      <c r="C145" s="144" t="s">
        <v>141</v>
      </c>
      <c r="D145" s="144" t="s">
        <v>112</v>
      </c>
      <c r="E145" s="145" t="s">
        <v>177</v>
      </c>
      <c r="F145" s="146" t="s">
        <v>178</v>
      </c>
      <c r="G145" s="147" t="s">
        <v>163</v>
      </c>
      <c r="H145" s="148">
        <v>15</v>
      </c>
      <c r="I145" s="149"/>
      <c r="J145" s="150">
        <f t="shared" si="10"/>
        <v>0</v>
      </c>
      <c r="K145" s="151"/>
      <c r="L145" s="30"/>
      <c r="M145" s="152" t="s">
        <v>1</v>
      </c>
      <c r="N145" s="153" t="s">
        <v>37</v>
      </c>
      <c r="O145" s="58"/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116</v>
      </c>
      <c r="AT145" s="156" t="s">
        <v>112</v>
      </c>
      <c r="AU145" s="156" t="s">
        <v>117</v>
      </c>
      <c r="AY145" s="14" t="s">
        <v>110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117</v>
      </c>
      <c r="BK145" s="157">
        <f t="shared" si="19"/>
        <v>0</v>
      </c>
      <c r="BL145" s="14" t="s">
        <v>116</v>
      </c>
      <c r="BM145" s="156" t="s">
        <v>179</v>
      </c>
    </row>
    <row r="146" spans="1:65" s="12" customFormat="1" ht="22.8" customHeight="1">
      <c r="B146" s="130"/>
      <c r="D146" s="131" t="s">
        <v>70</v>
      </c>
      <c r="E146" s="141" t="s">
        <v>180</v>
      </c>
      <c r="F146" s="141" t="s">
        <v>181</v>
      </c>
      <c r="I146" s="133"/>
      <c r="J146" s="142">
        <f>BK146</f>
        <v>0</v>
      </c>
      <c r="L146" s="130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R146" s="131" t="s">
        <v>79</v>
      </c>
      <c r="AT146" s="139" t="s">
        <v>70</v>
      </c>
      <c r="AU146" s="139" t="s">
        <v>79</v>
      </c>
      <c r="AY146" s="131" t="s">
        <v>110</v>
      </c>
      <c r="BK146" s="140">
        <f>BK147</f>
        <v>0</v>
      </c>
    </row>
    <row r="147" spans="1:65" s="2" customFormat="1" ht="24.15" customHeight="1">
      <c r="A147" s="29"/>
      <c r="B147" s="143"/>
      <c r="C147" s="144" t="s">
        <v>182</v>
      </c>
      <c r="D147" s="144" t="s">
        <v>112</v>
      </c>
      <c r="E147" s="145" t="s">
        <v>183</v>
      </c>
      <c r="F147" s="146" t="s">
        <v>184</v>
      </c>
      <c r="G147" s="147" t="s">
        <v>163</v>
      </c>
      <c r="H147" s="148">
        <v>325.3</v>
      </c>
      <c r="I147" s="149"/>
      <c r="J147" s="150">
        <f>ROUND(I147*H147,2)</f>
        <v>0</v>
      </c>
      <c r="K147" s="151"/>
      <c r="L147" s="30"/>
      <c r="M147" s="152" t="s">
        <v>1</v>
      </c>
      <c r="N147" s="153" t="s">
        <v>37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116</v>
      </c>
      <c r="AT147" s="156" t="s">
        <v>112</v>
      </c>
      <c r="AU147" s="156" t="s">
        <v>117</v>
      </c>
      <c r="AY147" s="14" t="s">
        <v>110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117</v>
      </c>
      <c r="BK147" s="157">
        <f>ROUND(I147*H147,2)</f>
        <v>0</v>
      </c>
      <c r="BL147" s="14" t="s">
        <v>116</v>
      </c>
      <c r="BM147" s="156" t="s">
        <v>185</v>
      </c>
    </row>
    <row r="148" spans="1:65" s="12" customFormat="1" ht="25.95" customHeight="1">
      <c r="B148" s="130"/>
      <c r="D148" s="131" t="s">
        <v>70</v>
      </c>
      <c r="E148" s="132" t="s">
        <v>186</v>
      </c>
      <c r="F148" s="132" t="s">
        <v>187</v>
      </c>
      <c r="I148" s="133"/>
      <c r="J148" s="134">
        <f>BK148</f>
        <v>0</v>
      </c>
      <c r="L148" s="130"/>
      <c r="M148" s="135"/>
      <c r="N148" s="136"/>
      <c r="O148" s="136"/>
      <c r="P148" s="137">
        <f>P149</f>
        <v>0</v>
      </c>
      <c r="Q148" s="136"/>
      <c r="R148" s="137">
        <f>R149</f>
        <v>0</v>
      </c>
      <c r="S148" s="136"/>
      <c r="T148" s="138">
        <f>T149</f>
        <v>0</v>
      </c>
      <c r="AR148" s="131" t="s">
        <v>116</v>
      </c>
      <c r="AT148" s="139" t="s">
        <v>70</v>
      </c>
      <c r="AU148" s="139" t="s">
        <v>71</v>
      </c>
      <c r="AY148" s="131" t="s">
        <v>110</v>
      </c>
      <c r="BK148" s="140">
        <f>BK149</f>
        <v>0</v>
      </c>
    </row>
    <row r="149" spans="1:65" s="2" customFormat="1" ht="37.799999999999997" customHeight="1">
      <c r="A149" s="29"/>
      <c r="B149" s="143"/>
      <c r="C149" s="144" t="s">
        <v>7</v>
      </c>
      <c r="D149" s="144" t="s">
        <v>112</v>
      </c>
      <c r="E149" s="145" t="s">
        <v>188</v>
      </c>
      <c r="F149" s="146" t="s">
        <v>189</v>
      </c>
      <c r="G149" s="147" t="s">
        <v>190</v>
      </c>
      <c r="H149" s="148">
        <v>40</v>
      </c>
      <c r="I149" s="149"/>
      <c r="J149" s="150">
        <f>ROUND(I149*H149,2)</f>
        <v>0</v>
      </c>
      <c r="K149" s="151"/>
      <c r="L149" s="30"/>
      <c r="M149" s="152" t="s">
        <v>1</v>
      </c>
      <c r="N149" s="153" t="s">
        <v>37</v>
      </c>
      <c r="O149" s="58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191</v>
      </c>
      <c r="AT149" s="156" t="s">
        <v>112</v>
      </c>
      <c r="AU149" s="156" t="s">
        <v>79</v>
      </c>
      <c r="AY149" s="14" t="s">
        <v>110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4" t="s">
        <v>117</v>
      </c>
      <c r="BK149" s="157">
        <f>ROUND(I149*H149,2)</f>
        <v>0</v>
      </c>
      <c r="BL149" s="14" t="s">
        <v>191</v>
      </c>
      <c r="BM149" s="156" t="s">
        <v>192</v>
      </c>
    </row>
    <row r="150" spans="1:65" s="12" customFormat="1" ht="25.95" customHeight="1">
      <c r="B150" s="130"/>
      <c r="D150" s="131" t="s">
        <v>70</v>
      </c>
      <c r="E150" s="132" t="s">
        <v>193</v>
      </c>
      <c r="F150" s="132" t="s">
        <v>194</v>
      </c>
      <c r="I150" s="133"/>
      <c r="J150" s="134">
        <f>BK150</f>
        <v>0</v>
      </c>
      <c r="L150" s="130"/>
      <c r="M150" s="135"/>
      <c r="N150" s="136"/>
      <c r="O150" s="136"/>
      <c r="P150" s="137">
        <f>SUM(P151:P153)</f>
        <v>0</v>
      </c>
      <c r="Q150" s="136"/>
      <c r="R150" s="137">
        <f>SUM(R151:R153)</f>
        <v>0</v>
      </c>
      <c r="S150" s="136"/>
      <c r="T150" s="138">
        <f>SUM(T151:T153)</f>
        <v>0</v>
      </c>
      <c r="AR150" s="131" t="s">
        <v>116</v>
      </c>
      <c r="AT150" s="139" t="s">
        <v>70</v>
      </c>
      <c r="AU150" s="139" t="s">
        <v>71</v>
      </c>
      <c r="AY150" s="131" t="s">
        <v>110</v>
      </c>
      <c r="BK150" s="140">
        <f>SUM(BK151:BK153)</f>
        <v>0</v>
      </c>
    </row>
    <row r="151" spans="1:65" s="2" customFormat="1" ht="16.5" customHeight="1">
      <c r="A151" s="29"/>
      <c r="B151" s="143"/>
      <c r="C151" s="144" t="s">
        <v>195</v>
      </c>
      <c r="D151" s="144" t="s">
        <v>112</v>
      </c>
      <c r="E151" s="145" t="s">
        <v>196</v>
      </c>
      <c r="F151" s="146" t="s">
        <v>197</v>
      </c>
      <c r="G151" s="147" t="s">
        <v>115</v>
      </c>
      <c r="H151" s="148">
        <v>70</v>
      </c>
      <c r="I151" s="149"/>
      <c r="J151" s="150">
        <f>ROUND(I151*H151,2)</f>
        <v>0</v>
      </c>
      <c r="K151" s="151"/>
      <c r="L151" s="30"/>
      <c r="M151" s="152" t="s">
        <v>1</v>
      </c>
      <c r="N151" s="153" t="s">
        <v>37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191</v>
      </c>
      <c r="AT151" s="156" t="s">
        <v>112</v>
      </c>
      <c r="AU151" s="156" t="s">
        <v>79</v>
      </c>
      <c r="AY151" s="14" t="s">
        <v>110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4" t="s">
        <v>117</v>
      </c>
      <c r="BK151" s="157">
        <f>ROUND(I151*H151,2)</f>
        <v>0</v>
      </c>
      <c r="BL151" s="14" t="s">
        <v>191</v>
      </c>
      <c r="BM151" s="156" t="s">
        <v>198</v>
      </c>
    </row>
    <row r="152" spans="1:65" s="2" customFormat="1" ht="16.5" customHeight="1">
      <c r="A152" s="29"/>
      <c r="B152" s="143"/>
      <c r="C152" s="144" t="s">
        <v>149</v>
      </c>
      <c r="D152" s="144" t="s">
        <v>112</v>
      </c>
      <c r="E152" s="145" t="s">
        <v>199</v>
      </c>
      <c r="F152" s="146" t="s">
        <v>200</v>
      </c>
      <c r="G152" s="147" t="s">
        <v>201</v>
      </c>
      <c r="H152" s="148">
        <v>16</v>
      </c>
      <c r="I152" s="149"/>
      <c r="J152" s="150">
        <f>ROUND(I152*H152,2)</f>
        <v>0</v>
      </c>
      <c r="K152" s="151"/>
      <c r="L152" s="30"/>
      <c r="M152" s="152" t="s">
        <v>1</v>
      </c>
      <c r="N152" s="153" t="s">
        <v>37</v>
      </c>
      <c r="O152" s="58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191</v>
      </c>
      <c r="AT152" s="156" t="s">
        <v>112</v>
      </c>
      <c r="AU152" s="156" t="s">
        <v>79</v>
      </c>
      <c r="AY152" s="14" t="s">
        <v>110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14" t="s">
        <v>117</v>
      </c>
      <c r="BK152" s="157">
        <f>ROUND(I152*H152,2)</f>
        <v>0</v>
      </c>
      <c r="BL152" s="14" t="s">
        <v>191</v>
      </c>
      <c r="BM152" s="156" t="s">
        <v>202</v>
      </c>
    </row>
    <row r="153" spans="1:65" s="2" customFormat="1" ht="16.5" customHeight="1">
      <c r="A153" s="29"/>
      <c r="B153" s="143"/>
      <c r="C153" s="144" t="s">
        <v>203</v>
      </c>
      <c r="D153" s="144" t="s">
        <v>112</v>
      </c>
      <c r="E153" s="145" t="s">
        <v>204</v>
      </c>
      <c r="F153" s="146" t="s">
        <v>205</v>
      </c>
      <c r="G153" s="147" t="s">
        <v>201</v>
      </c>
      <c r="H153" s="148">
        <v>16</v>
      </c>
      <c r="I153" s="149"/>
      <c r="J153" s="150">
        <f>ROUND(I153*H153,2)</f>
        <v>0</v>
      </c>
      <c r="K153" s="151"/>
      <c r="L153" s="30"/>
      <c r="M153" s="158" t="s">
        <v>1</v>
      </c>
      <c r="N153" s="159" t="s">
        <v>37</v>
      </c>
      <c r="O153" s="160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191</v>
      </c>
      <c r="AT153" s="156" t="s">
        <v>112</v>
      </c>
      <c r="AU153" s="156" t="s">
        <v>79</v>
      </c>
      <c r="AY153" s="14" t="s">
        <v>110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4" t="s">
        <v>117</v>
      </c>
      <c r="BK153" s="157">
        <f>ROUND(I153*H153,2)</f>
        <v>0</v>
      </c>
      <c r="BL153" s="14" t="s">
        <v>191</v>
      </c>
      <c r="BM153" s="156" t="s">
        <v>206</v>
      </c>
    </row>
    <row r="154" spans="1:65" s="2" customFormat="1" ht="6.9" customHeight="1">
      <c r="A154" s="29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2:K15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Opravy výtlkov v ...</vt:lpstr>
      <vt:lpstr>'Rekapitulácia stavby'!Názvy_tlače</vt:lpstr>
      <vt:lpstr>'SO 01 - Opravy výtlkov v ...'!Názvy_tlače</vt:lpstr>
      <vt:lpstr>'Rekapitulácia stavby'!Oblasť_tlače</vt:lpstr>
      <vt:lpstr>'SO 01 - Opravy výtlkov v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Škerenčák, Vladimír</cp:lastModifiedBy>
  <dcterms:created xsi:type="dcterms:W3CDTF">2022-05-01T10:20:18Z</dcterms:created>
  <dcterms:modified xsi:type="dcterms:W3CDTF">2022-05-01T10:22:20Z</dcterms:modified>
</cp:coreProperties>
</file>