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kapitulácia stavby" sheetId="1" state="visible" r:id="rId3"/>
    <sheet name="01 - Architektonicko stav..." sheetId="2" state="visible" r:id="rId4"/>
    <sheet name="02 - Zdravotechnika" sheetId="3" state="visible" r:id="rId5"/>
    <sheet name="03 - Elektroinštalácia" sheetId="4" state="visible" r:id="rId6"/>
    <sheet name="04 - Technológia" sheetId="5" state="visible" r:id="rId7"/>
  </sheets>
  <definedNames>
    <definedName function="false" hidden="false" localSheetId="1" name="_xlnm.Print_Area" vbProcedure="false">'01 - Architektonicko stav...'!$C$4:$J$76,'01 - Architektonicko stav...'!$C$82:$J$110,'01 - Architektonicko stav...'!$C$116:$J$212</definedName>
    <definedName function="false" hidden="false" localSheetId="1" name="_xlnm.Print_Titles" vbProcedure="false">'01 - Architektonicko stav...'!$128:$128</definedName>
    <definedName function="false" hidden="true" localSheetId="1" name="_xlnm._FilterDatabase" vbProcedure="false">'01 - Architektonicko stav...'!$C$128:$K$212</definedName>
    <definedName function="false" hidden="false" localSheetId="2" name="_xlnm.Print_Area" vbProcedure="false">'02 - Zdravotechnika'!$C$4:$J$76,'02 - Zdravotechnika'!$C$82:$J$105,'02 - Zdravotechnika'!$C$111:$J$168</definedName>
    <definedName function="false" hidden="false" localSheetId="2" name="_xlnm.Print_Titles" vbProcedure="false">'02 - Zdravotechnika'!$123:$123</definedName>
    <definedName function="false" hidden="true" localSheetId="2" name="_xlnm._FilterDatabase" vbProcedure="false">'02 - Zdravotechnika'!$C$123:$K$168</definedName>
    <definedName function="false" hidden="false" localSheetId="3" name="_xlnm.Print_Area" vbProcedure="false">'03 - Elektroinštalácia'!$C$4:$J$76,'03 - Elektroinštalácia'!$C$82:$J$105,'03 - Elektroinštalácia'!$C$111:$J$176</definedName>
    <definedName function="false" hidden="false" localSheetId="3" name="_xlnm.Print_Titles" vbProcedure="false">'03 - Elektroinštalácia'!$123:$123</definedName>
    <definedName function="false" hidden="true" localSheetId="3" name="_xlnm._FilterDatabase" vbProcedure="false">'03 - Elektroinštalácia'!$C$123:$K$176</definedName>
    <definedName function="false" hidden="false" localSheetId="4" name="_xlnm.Print_Area" vbProcedure="false">'04 - Technológia'!$C$4:$J$76,'04 - Technológia'!$C$82:$J$102,'04 - Technológia'!$C$108:$J$145</definedName>
    <definedName function="false" hidden="false" localSheetId="4" name="_xlnm.Print_Titles" vbProcedure="false">'04 - Technológia'!$120:$120</definedName>
    <definedName function="false" hidden="true" localSheetId="4" name="_xlnm._FilterDatabase" vbProcedure="false">'04 - Technológia'!$C$120:$K$145</definedName>
    <definedName function="false" hidden="false" localSheetId="0" name="_xlnm.Print_Area" vbProcedure="false">'Rekapitulácia stavby'!$D$4:$AO$76,'Rekapitulácia stavby'!$C$82:$AQ$99</definedName>
    <definedName function="false" hidden="false" localSheetId="0" name="_xlnm.Print_Titles" vbProcedure="false">'Rekapitulácia stavby'!$92:$92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<sst xmlns="http://schemas.openxmlformats.org/spreadsheetml/2006/main" count="2991" uniqueCount="616">
  <si>
    <t xml:space="preserve">Export Komplet</t>
  </si>
  <si>
    <t xml:space="preserve">2.0</t>
  </si>
  <si>
    <t xml:space="preserve">False</t>
  </si>
  <si>
    <t xml:space="preserve">{de95f9e9-b90e-46da-acbf-d3471d084ac1}</t>
  </si>
  <si>
    <t xml:space="preserve">&gt;&gt;  skryté stĺpce  &lt;&lt;</t>
  </si>
  <si>
    <t xml:space="preserve">0,01</t>
  </si>
  <si>
    <t xml:space="preserve">23</t>
  </si>
  <si>
    <t xml:space="preserve">REKAPITULÁCIA STAVBY</t>
  </si>
  <si>
    <t xml:space="preserve">v ---  nižšie sa nachádzajú doplnkové a pomocné údaje k zostavám  --- v</t>
  </si>
  <si>
    <t xml:space="preserve">Návod na vyplnenie</t>
  </si>
  <si>
    <t xml:space="preserve">0,001</t>
  </si>
  <si>
    <t xml:space="preserve">Kód:</t>
  </si>
  <si>
    <t xml:space="preserve">10416</t>
  </si>
  <si>
    <t xml:space="preserve">Meniť je možné iba bunky so žltým podfarbením!
1) na prvom liste Rekapitulácie stavby vyplňte v zostave
    a) Rekapitulácia stavby
       - údaje o Zhotoviteľovi
         (prenesú sa do ostatných zostáv aj v iných listoch)
    b) Rekapitulácia objektov stavby
       - potrebné Ostatné náklady
2) na vybraných listoch vyplňte v zostave
    a) Krycí list
       - údaje o Zhotoviteľovi, pokiaľ sa líšia od údajov o Zhotoviteľovi na Rekapitulácii stavby
         (údaje se prenesú do ostatných zostav v danom liste)
    b) Rekapitulácia rozpočtu
       - potrebné Ostatné náklady
    c) Celkové náklady za stavbu
       - ceny na položkách
       - množstvo, pokiaľ má žlté podfarbenie
       - a v prípade potreby poznámku (tá je v skrytom stĺpci)</t>
  </si>
  <si>
    <t xml:space="preserve">Stavba:</t>
  </si>
  <si>
    <t xml:space="preserve">REVITALIZÁCIA FONTÁNY V ZUZKINOM PARKU</t>
  </si>
  <si>
    <t xml:space="preserve">JKSO:</t>
  </si>
  <si>
    <t xml:space="preserve">ČS:</t>
  </si>
  <si>
    <t xml:space="preserve">Miesto:</t>
  </si>
  <si>
    <t xml:space="preserve">Zuzkin park, Košice</t>
  </si>
  <si>
    <t xml:space="preserve">Dátum:</t>
  </si>
  <si>
    <t xml:space="preserve">8. 12. 2025</t>
  </si>
  <si>
    <t xml:space="preserve">Objednávateľ:</t>
  </si>
  <si>
    <t xml:space="preserve">IČO:</t>
  </si>
  <si>
    <t xml:space="preserve"> </t>
  </si>
  <si>
    <t xml:space="preserve">IČ DPH:</t>
  </si>
  <si>
    <t xml:space="preserve">Zhotoviteľ:</t>
  </si>
  <si>
    <t xml:space="preserve">Vyplň údaj</t>
  </si>
  <si>
    <t xml:space="preserve">Projektant:</t>
  </si>
  <si>
    <t xml:space="preserve">3linea s.r.o., Jesenského 26, Košice</t>
  </si>
  <si>
    <t xml:space="preserve">True</t>
  </si>
  <si>
    <t xml:space="preserve">Spracovateľ:</t>
  </si>
  <si>
    <t xml:space="preserve">Poznámka:</t>
  </si>
  <si>
    <t xml:space="preserve">Cena bez DPH</t>
  </si>
  <si>
    <t xml:space="preserve">Sadzba dane</t>
  </si>
  <si>
    <t xml:space="preserve">Základ dane</t>
  </si>
  <si>
    <t xml:space="preserve">Výška dane</t>
  </si>
  <si>
    <t xml:space="preserve">DPH</t>
  </si>
  <si>
    <t xml:space="preserve">základná</t>
  </si>
  <si>
    <t xml:space="preserve">znížená</t>
  </si>
  <si>
    <t xml:space="preserve">zákl. prenesená</t>
  </si>
  <si>
    <t xml:space="preserve">zníž. prenesená</t>
  </si>
  <si>
    <t xml:space="preserve">nulová</t>
  </si>
  <si>
    <t xml:space="preserve">Cena s DPH</t>
  </si>
  <si>
    <t xml:space="preserve">v</t>
  </si>
  <si>
    <t xml:space="preserve">EUR</t>
  </si>
  <si>
    <t xml:space="preserve">Projektant</t>
  </si>
  <si>
    <t xml:space="preserve">Spracovateľ</t>
  </si>
  <si>
    <t xml:space="preserve">Dátum a podpis:</t>
  </si>
  <si>
    <t xml:space="preserve">Pečiatka</t>
  </si>
  <si>
    <t xml:space="preserve">Objednávateľ</t>
  </si>
  <si>
    <t xml:space="preserve">Zhotoviteľ</t>
  </si>
  <si>
    <t xml:space="preserve">REKAPITULÁCIA OBJEKTOV STAVBY</t>
  </si>
  <si>
    <t xml:space="preserve">Informatívne údaje z listov zákaziek</t>
  </si>
  <si>
    <t xml:space="preserve">Kód</t>
  </si>
  <si>
    <t xml:space="preserve">Popis</t>
  </si>
  <si>
    <t xml:space="preserve">Cena bez DPH [EUR]</t>
  </si>
  <si>
    <t xml:space="preserve">Cena s DPH [EUR]</t>
  </si>
  <si>
    <t xml:space="preserve">Typ</t>
  </si>
  <si>
    <t xml:space="preserve">z toho Ostat.
náklady [EUR]</t>
  </si>
  <si>
    <t xml:space="preserve">DPH [EUR]</t>
  </si>
  <si>
    <t xml:space="preserve">Normohodiny [h]</t>
  </si>
  <si>
    <t xml:space="preserve">DPH základná [EUR]</t>
  </si>
  <si>
    <t xml:space="preserve">DPH znížená [EUR]</t>
  </si>
  <si>
    <t xml:space="preserve">DPH základná prenesená
[EUR]</t>
  </si>
  <si>
    <t xml:space="preserve">DPH znížená prenesená
[EUR]</t>
  </si>
  <si>
    <t xml:space="preserve">Základňa
DPH základná</t>
  </si>
  <si>
    <t xml:space="preserve">Základňa
DPH znížená</t>
  </si>
  <si>
    <t xml:space="preserve">Základňa
DPH zákl. prenesená</t>
  </si>
  <si>
    <t xml:space="preserve">Základňa
DPH zníž. prenesená</t>
  </si>
  <si>
    <t xml:space="preserve">Základňa
DPH nulová</t>
  </si>
  <si>
    <t xml:space="preserve">Náklady z rozpočtov</t>
  </si>
  <si>
    <t xml:space="preserve">D</t>
  </si>
  <si>
    <t xml:space="preserve">0</t>
  </si>
  <si>
    <t xml:space="preserve">###NOIMPORT###</t>
  </si>
  <si>
    <t xml:space="preserve">IMPORT</t>
  </si>
  <si>
    <t xml:space="preserve">{00000000-0000-0000-0000-000000000000}</t>
  </si>
  <si>
    <t xml:space="preserve">/</t>
  </si>
  <si>
    <t xml:space="preserve">01</t>
  </si>
  <si>
    <t xml:space="preserve">Architektonicko stavebná časť</t>
  </si>
  <si>
    <t xml:space="preserve">STA</t>
  </si>
  <si>
    <t xml:space="preserve">1</t>
  </si>
  <si>
    <t xml:space="preserve">{3450b675-8416-41f8-9519-3dcd9b465676}</t>
  </si>
  <si>
    <t xml:space="preserve">02</t>
  </si>
  <si>
    <t xml:space="preserve">Zdravotechnika</t>
  </si>
  <si>
    <t xml:space="preserve">{50a89852-4aa2-4725-85e4-6e9cdadb6db5}</t>
  </si>
  <si>
    <t xml:space="preserve">03</t>
  </si>
  <si>
    <t xml:space="preserve">Elektroinštalácia</t>
  </si>
  <si>
    <t xml:space="preserve">{feadfd07-8ac5-4dbd-80af-6302311602f4}</t>
  </si>
  <si>
    <t xml:space="preserve">04</t>
  </si>
  <si>
    <t xml:space="preserve">Technológia</t>
  </si>
  <si>
    <t xml:space="preserve">{1d0fd63e-bb14-4882-9853-47190937ab60}</t>
  </si>
  <si>
    <t xml:space="preserve">KRYCÍ LIST ROZPOČTU</t>
  </si>
  <si>
    <t xml:space="preserve">Objekt:</t>
  </si>
  <si>
    <t xml:space="preserve">01 - Architektonicko stavebná časť</t>
  </si>
  <si>
    <t xml:space="preserve">REKAPITULÁCIA ROZPOČTU</t>
  </si>
  <si>
    <t xml:space="preserve">Kód dielu - Popis</t>
  </si>
  <si>
    <t xml:space="preserve">Cena celkom [EUR]</t>
  </si>
  <si>
    <t xml:space="preserve">Náklady z rozpočtu</t>
  </si>
  <si>
    <t xml:space="preserve">-1</t>
  </si>
  <si>
    <t xml:space="preserve"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</si>
  <si>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</si>
  <si>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</si>
  <si>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</si>
  <si>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</si>
  <si>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</si>
  <si>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</si>
  <si>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</si>
  <si>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 xml:space="preserve">PSV - Práce a dodávky PSV</t>
  </si>
  <si>
    <t xml:space="preserve">    711 - Izolácie proti vode a vlhkosti</t>
  </si>
  <si>
    <t xml:space="preserve">    767 - Konštrukcie doplnkové kovové</t>
  </si>
  <si>
    <t xml:space="preserve">    773 - Podlahy z liateho teraca</t>
  </si>
  <si>
    <t xml:space="preserve">VRN - Vedľajšie rozpočtové náklady</t>
  </si>
  <si>
    <t xml:space="preserve">ROZPOČET</t>
  </si>
  <si>
    <t xml:space="preserve">PČ</t>
  </si>
  <si>
    <t xml:space="preserve">MJ</t>
  </si>
  <si>
    <t xml:space="preserve">Množstvo</t>
  </si>
  <si>
    <t xml:space="preserve">J.cena [EUR]</t>
  </si>
  <si>
    <t xml:space="preserve">Cenová sústava</t>
  </si>
  <si>
    <t xml:space="preserve">J. Nh [h]</t>
  </si>
  <si>
    <t xml:space="preserve">Nh celkom [h]</t>
  </si>
  <si>
    <t xml:space="preserve">J. hmotnosť [t]</t>
  </si>
  <si>
    <t xml:space="preserve">Hmotnosť celkom [t]</t>
  </si>
  <si>
    <t xml:space="preserve">J. suť [t]</t>
  </si>
  <si>
    <t xml:space="preserve">Suť Celkom [t]</t>
  </si>
  <si>
    <t xml:space="preserve">HSV</t>
  </si>
  <si>
    <t xml:space="preserve">Práce a dodávky HSV</t>
  </si>
  <si>
    <t xml:space="preserve">ROZPOCET</t>
  </si>
  <si>
    <t xml:space="preserve">Zemné práce</t>
  </si>
  <si>
    <t xml:space="preserve">K</t>
  </si>
  <si>
    <t xml:space="preserve">- - neobsadená položka - - </t>
  </si>
  <si>
    <t xml:space="preserve">m2</t>
  </si>
  <si>
    <t xml:space="preserve">4</t>
  </si>
  <si>
    <t xml:space="preserve">2</t>
  </si>
  <si>
    <t xml:space="preserve">ks</t>
  </si>
  <si>
    <t xml:space="preserve">3</t>
  </si>
  <si>
    <t xml:space="preserve">6</t>
  </si>
  <si>
    <t xml:space="preserve">113107142.S</t>
  </si>
  <si>
    <t xml:space="preserve">Odstránenie krytu asfaltového v ploche do 200 m2, hr. nad 50 do 100 mm,  -0,18100t</t>
  </si>
  <si>
    <t xml:space="preserve">8</t>
  </si>
  <si>
    <t xml:space="preserve">5</t>
  </si>
  <si>
    <t xml:space="preserve">113107143.S</t>
  </si>
  <si>
    <t xml:space="preserve">Odstránenie krytu asfaltového v ploche do 200 m2, hr. nad 100 do 150 mm,  -0,31600t</t>
  </si>
  <si>
    <t xml:space="preserve">10</t>
  </si>
  <si>
    <t xml:space="preserve">113107231.S</t>
  </si>
  <si>
    <t xml:space="preserve">Odstránenie krytu v ploche nad 200 m2 z betónu prostého, hr. vrstvy do 150 mm,  -0,22500t</t>
  </si>
  <si>
    <t xml:space="preserve">12</t>
  </si>
  <si>
    <t xml:space="preserve">7</t>
  </si>
  <si>
    <t xml:space="preserve">113307124.S</t>
  </si>
  <si>
    <t xml:space="preserve">Odstránenie podkladu v ploche do 200 m2 z kameniva hrubého drveného, hr.300 do 400mm,  -0,5600t</t>
  </si>
  <si>
    <t xml:space="preserve">14</t>
  </si>
  <si>
    <t xml:space="preserve">121101001.S</t>
  </si>
  <si>
    <t xml:space="preserve">Odstránenie ornice ručne s vodorov. premiest., na hromady do 50 m hr. do 150 mm</t>
  </si>
  <si>
    <t xml:space="preserve">m3</t>
  </si>
  <si>
    <t xml:space="preserve">16</t>
  </si>
  <si>
    <t xml:space="preserve">9</t>
  </si>
  <si>
    <t xml:space="preserve">130201001.S</t>
  </si>
  <si>
    <t xml:space="preserve">Výkop jamy a ryhy v obmedzenom priestore horn. tr.3 ručne</t>
  </si>
  <si>
    <t xml:space="preserve">18</t>
  </si>
  <si>
    <t xml:space="preserve">20</t>
  </si>
  <si>
    <t xml:space="preserve">11</t>
  </si>
  <si>
    <t xml:space="preserve">22</t>
  </si>
  <si>
    <t xml:space="preserve">162401102.S</t>
  </si>
  <si>
    <t xml:space="preserve">Vodorovné premiestnenie výkopku  po spevnenej ceste z  horniny tr.1-4, do 100 m3 na vzdialenosť do 2000 m</t>
  </si>
  <si>
    <t xml:space="preserve">24</t>
  </si>
  <si>
    <t xml:space="preserve">13</t>
  </si>
  <si>
    <t xml:space="preserve">26</t>
  </si>
  <si>
    <t xml:space="preserve">28</t>
  </si>
  <si>
    <t xml:space="preserve">15</t>
  </si>
  <si>
    <t xml:space="preserve">162501105.S</t>
  </si>
  <si>
    <t xml:space="preserve">Vodorovné premiestnenie výkopku po spevnenej ceste z horniny tr.1-4, do 100 m3, príplatok k cene za každých ďalšich a začatých 1000 m</t>
  </si>
  <si>
    <t xml:space="preserve">30</t>
  </si>
  <si>
    <t xml:space="preserve">32</t>
  </si>
  <si>
    <t xml:space="preserve">17</t>
  </si>
  <si>
    <t xml:space="preserve">34</t>
  </si>
  <si>
    <t xml:space="preserve">36</t>
  </si>
  <si>
    <t xml:space="preserve">19</t>
  </si>
  <si>
    <t xml:space="preserve">38</t>
  </si>
  <si>
    <t xml:space="preserve">171201201.S</t>
  </si>
  <si>
    <t xml:space="preserve">Uloženie sypaniny na skládky do 100 m3</t>
  </si>
  <si>
    <t xml:space="preserve">40</t>
  </si>
  <si>
    <t xml:space="preserve">21</t>
  </si>
  <si>
    <t xml:space="preserve">171209002.S</t>
  </si>
  <si>
    <t xml:space="preserve">Poplatok za skladovanie - zemina a kamenivo (17 05) ostatné</t>
  </si>
  <si>
    <t xml:space="preserve">t</t>
  </si>
  <si>
    <t xml:space="preserve">42</t>
  </si>
  <si>
    <t xml:space="preserve">175101201.S</t>
  </si>
  <si>
    <t xml:space="preserve">Obsyp objektov sypaninou z vhodných hornín 1 až 4 bez prehodenia sypaniny</t>
  </si>
  <si>
    <t xml:space="preserve">44</t>
  </si>
  <si>
    <t xml:space="preserve">182104311.S456</t>
  </si>
  <si>
    <t xml:space="preserve">substrát</t>
  </si>
  <si>
    <t xml:space="preserve">46</t>
  </si>
  <si>
    <t xml:space="preserve">Zakladanie</t>
  </si>
  <si>
    <t xml:space="preserve">211971110.S</t>
  </si>
  <si>
    <t xml:space="preserve">Zhotovenie opláštenia výplne z geotextílie, v ryhe alebo v záreze so stenami šikmými o skl. do 1:2,5</t>
  </si>
  <si>
    <t xml:space="preserve">48</t>
  </si>
  <si>
    <t xml:space="preserve">25</t>
  </si>
  <si>
    <t xml:space="preserve">M</t>
  </si>
  <si>
    <t xml:space="preserve">693110003200.S</t>
  </si>
  <si>
    <t xml:space="preserve">Geotextília polypropylénová netkaná 500 g/m2</t>
  </si>
  <si>
    <t xml:space="preserve">50</t>
  </si>
  <si>
    <t xml:space="preserve">215901101.S</t>
  </si>
  <si>
    <t xml:space="preserve">Zhutnenie podložia z rastlej horniny 1 až 4 pod násypy, z hornina súdržných do 92 % PS a nesúdržných</t>
  </si>
  <si>
    <t xml:space="preserve">52</t>
  </si>
  <si>
    <t xml:space="preserve">27</t>
  </si>
  <si>
    <t xml:space="preserve">271573001.S</t>
  </si>
  <si>
    <t xml:space="preserve">Násyp pod základové konštrukcie so zhutnením zo štrkopiesku fr.0-32 mm</t>
  </si>
  <si>
    <t xml:space="preserve">54</t>
  </si>
  <si>
    <t xml:space="preserve">273326243.S</t>
  </si>
  <si>
    <t xml:space="preserve">Základové dosky z betónu železového vodostavebného C 35/45 (bez výstuže) vrátane kryštalickou prísadou Schomburg Betocrete CP-360-WP</t>
  </si>
  <si>
    <t xml:space="preserve">56</t>
  </si>
  <si>
    <t xml:space="preserve">29</t>
  </si>
  <si>
    <t xml:space="preserve">273321211.S</t>
  </si>
  <si>
    <t xml:space="preserve">Betón základových dosiek, železový (bez výstuže), tr. C 12/15</t>
  </si>
  <si>
    <t xml:space="preserve">58</t>
  </si>
  <si>
    <t xml:space="preserve">273361821.S</t>
  </si>
  <si>
    <t xml:space="preserve">Výstuž základových dosiek z ocele B500 (10505)</t>
  </si>
  <si>
    <t xml:space="preserve">60</t>
  </si>
  <si>
    <t xml:space="preserve">Zvislé a kompletné konštrukcie</t>
  </si>
  <si>
    <t xml:space="preserve">31</t>
  </si>
  <si>
    <t xml:space="preserve">346621111.S456</t>
  </si>
  <si>
    <t xml:space="preserve">Tesniaci prvok  vodostavebný v špecifikácií podľa statiky</t>
  </si>
  <si>
    <t xml:space="preserve">bm</t>
  </si>
  <si>
    <t xml:space="preserve">62</t>
  </si>
  <si>
    <t xml:space="preserve">380326332.S</t>
  </si>
  <si>
    <t xml:space="preserve">Kompletné konštrukcie čistiarní odpadových vôd zo železobetónu vodostavebného C 30/37, hr. 150-300 mm vrátane s kryštalickou prísadou Schomburg Betocrete CP-360-WP</t>
  </si>
  <si>
    <t xml:space="preserve">64</t>
  </si>
  <si>
    <t xml:space="preserve">33</t>
  </si>
  <si>
    <t xml:space="preserve">380356231.S</t>
  </si>
  <si>
    <t xml:space="preserve">Debnenie komplet. konštr. čistiarní odpadových vôd neomietaných, plôch rovinných zhotovenie</t>
  </si>
  <si>
    <t xml:space="preserve">66</t>
  </si>
  <si>
    <t xml:space="preserve">380356231.S456</t>
  </si>
  <si>
    <t xml:space="preserve">Príplatok za obojstranné hladké debnenie</t>
  </si>
  <si>
    <t xml:space="preserve">68</t>
  </si>
  <si>
    <t xml:space="preserve">35</t>
  </si>
  <si>
    <t xml:space="preserve">380356232.S</t>
  </si>
  <si>
    <t xml:space="preserve">Debnenie komplet. konštr. čistiarní odpadových vôd neomietaných, plôch rovinných odstránenie</t>
  </si>
  <si>
    <t xml:space="preserve">70</t>
  </si>
  <si>
    <t xml:space="preserve">380361006.S</t>
  </si>
  <si>
    <t xml:space="preserve">Výstuž komplet. konstr. čist., odpadových vôd a nádrží z ocele B500 (10505)</t>
  </si>
  <si>
    <t xml:space="preserve">72</t>
  </si>
  <si>
    <t xml:space="preserve">Komunikácie</t>
  </si>
  <si>
    <t xml:space="preserve">37</t>
  </si>
  <si>
    <t xml:space="preserve">564811111.S</t>
  </si>
  <si>
    <t xml:space="preserve">Podklad zo štrkodrviny s rozprestretím a zhutnením, po zhutnení hr. 50 mm</t>
  </si>
  <si>
    <t xml:space="preserve">74</t>
  </si>
  <si>
    <t xml:space="preserve">564851111.S</t>
  </si>
  <si>
    <t xml:space="preserve">Podklad zo štrkodrviny s rozprestretím a zhutnením, po zhutnení hr. 150 mm</t>
  </si>
  <si>
    <t xml:space="preserve">76</t>
  </si>
  <si>
    <t xml:space="preserve">39</t>
  </si>
  <si>
    <t xml:space="preserve">564871111.S</t>
  </si>
  <si>
    <t xml:space="preserve">Podklad zo štrkodrviny s rozprestretím a zhutnením, po zhutnení hr. 250 mm</t>
  </si>
  <si>
    <t xml:space="preserve">78</t>
  </si>
  <si>
    <t xml:space="preserve">596811343.S</t>
  </si>
  <si>
    <t xml:space="preserve">Kladenie betónovej dlažby s vyplnením škár do lôžka z cementovej malty, veľ. do 0,25 m2 plochy nad 300 m2</t>
  </si>
  <si>
    <t xml:space="preserve">80</t>
  </si>
  <si>
    <t xml:space="preserve">41</t>
  </si>
  <si>
    <t xml:space="preserve">592460015600756</t>
  </si>
  <si>
    <t xml:space="preserve">Platňa betónová RENIT kombinácia rozmerov 900/900 a 600/1200</t>
  </si>
  <si>
    <t xml:space="preserve">82</t>
  </si>
  <si>
    <t xml:space="preserve">Úpravy povrchov, podlahy, osadenie</t>
  </si>
  <si>
    <t xml:space="preserve">627471153.S</t>
  </si>
  <si>
    <t xml:space="preserve">Reprofilácia stien sanačnou maltou,dosky opatriť reprofilačným materiálom Schomburg Asocret BIS 5/40 v hr. 5-40 mm aplikovaným na adhézny mostík Schomburg Asocret KS/HB</t>
  </si>
  <si>
    <t xml:space="preserve">84</t>
  </si>
  <si>
    <t xml:space="preserve">43</t>
  </si>
  <si>
    <t xml:space="preserve">632200100.S456</t>
  </si>
  <si>
    <t xml:space="preserve">Montáž dlažby 1200x1200 kladená na sucho na rektifikačné terče výšky nad  150 mm na plochých strechách</t>
  </si>
  <si>
    <t xml:space="preserve">86</t>
  </si>
  <si>
    <t xml:space="preserve">592460023000</t>
  </si>
  <si>
    <t xml:space="preserve">•	medzidno skladané z veľkoplošnej dlažby Renit 1200X1200 mm, hr. 50 mm v režnej povrchovej úprave•	prvky dlažby ukladané na rektifikovateľné terče (5 terčov á 1 doska – 4x terč v rohoch a 1x terč v strede dosky) vo vzájomnej vzdialenosti 50 mm</t>
  </si>
  <si>
    <t xml:space="preserve">88</t>
  </si>
  <si>
    <t xml:space="preserve">Ostatné konštrukcie a práce-búranie</t>
  </si>
  <si>
    <t xml:space="preserve">45</t>
  </si>
  <si>
    <t xml:space="preserve">936104102.S</t>
  </si>
  <si>
    <t xml:space="preserve">Montáž prvkov drobnej architektúry, hmotnosti nad 0,1 do 1,5 t</t>
  </si>
  <si>
    <t xml:space="preserve">90</t>
  </si>
  <si>
    <t xml:space="preserve">553560000800.S</t>
  </si>
  <si>
    <t xml:space="preserve">•	parková lavička mmcité Portiqua (typ PQA154r) – rozmerov 2200/650/770 mm (dl./š./v.), predĺžená s operadlo, s konštrukciou z hliníkovej zliatiny (farba prírodný hliník), so sedadlom a operadlom z drevených lamiel (agátové drevo)</t>
  </si>
  <si>
    <t xml:space="preserve">92</t>
  </si>
  <si>
    <t xml:space="preserve">47</t>
  </si>
  <si>
    <t xml:space="preserve">936104211.S</t>
  </si>
  <si>
    <t xml:space="preserve">Osadenie odpadkového koša do betonovej pätky</t>
  </si>
  <si>
    <t xml:space="preserve">94</t>
  </si>
  <si>
    <t xml:space="preserve">553560003600.S</t>
  </si>
  <si>
    <t xml:space="preserve">•	odpadkový kôš mmcité Minimum (typ MIU-B205p) – rozmerov 480/270/885 mm (dl./š./v.), na stojaci na dvoch nohách, so strieškou, s konštrukciou oceľovou (farba antracit), s opláštením z hliníkovej zliatiny (farba prírodný hliník) a s uchytením plastového v</t>
  </si>
  <si>
    <t xml:space="preserve">96</t>
  </si>
  <si>
    <t xml:space="preserve">49</t>
  </si>
  <si>
    <t xml:space="preserve">961055111.S</t>
  </si>
  <si>
    <t xml:space="preserve">Búranie základov alebo vybúranie otvorov plochy nad 4 m2 v základoch železobetónových,  -2,40000t</t>
  </si>
  <si>
    <t xml:space="preserve">98</t>
  </si>
  <si>
    <t xml:space="preserve">969021131.S</t>
  </si>
  <si>
    <t xml:space="preserve">Vybúranie kanalizačného potrubia DN do 300 mm,  -0,09300t</t>
  </si>
  <si>
    <t xml:space="preserve">100</t>
  </si>
  <si>
    <t xml:space="preserve">51</t>
  </si>
  <si>
    <t xml:space="preserve">976027231.S</t>
  </si>
  <si>
    <t xml:space="preserve">Vybúranie krycích dosiek kamenných, ukončujúcich hornú plochu muriva, hr. do 100 mm,  -0,21600t</t>
  </si>
  <si>
    <t xml:space="preserve">102</t>
  </si>
  <si>
    <t xml:space="preserve">976027331.S</t>
  </si>
  <si>
    <t xml:space="preserve">Vybúranie krycích dosiek kamenných, ukončujúcich hornú plochu muriva, hr. nad 100 mm,  -0,40500t</t>
  </si>
  <si>
    <t xml:space="preserve">104</t>
  </si>
  <si>
    <t xml:space="preserve">53</t>
  </si>
  <si>
    <t xml:space="preserve">976027331.S456</t>
  </si>
  <si>
    <t xml:space="preserve">Odstránenie chrličov</t>
  </si>
  <si>
    <t xml:space="preserve">106</t>
  </si>
  <si>
    <t xml:space="preserve">979081111.S</t>
  </si>
  <si>
    <t xml:space="preserve">Odvoz sutiny a vybúraných hmôt na skládku do 1 km</t>
  </si>
  <si>
    <t xml:space="preserve">108</t>
  </si>
  <si>
    <t xml:space="preserve">55</t>
  </si>
  <si>
    <t xml:space="preserve">979081121.S</t>
  </si>
  <si>
    <t xml:space="preserve">Odvoz sutiny a vybúraných hmôt na skládku za každý ďalší 1 km</t>
  </si>
  <si>
    <t xml:space="preserve">110</t>
  </si>
  <si>
    <t xml:space="preserve">979082111.S</t>
  </si>
  <si>
    <t xml:space="preserve">Vnútrostavenisková doprava sutiny a vybúraných hmôt do 10 m</t>
  </si>
  <si>
    <t xml:space="preserve">112</t>
  </si>
  <si>
    <t xml:space="preserve">57</t>
  </si>
  <si>
    <t xml:space="preserve">979089012.S</t>
  </si>
  <si>
    <t xml:space="preserve">Poplatok za skladovanie - betón, tehly, dlaždice (17 01) ostatné</t>
  </si>
  <si>
    <t xml:space="preserve">114</t>
  </si>
  <si>
    <t xml:space="preserve">979089714.S</t>
  </si>
  <si>
    <t xml:space="preserve">Prenájom kontajneru 10 m3</t>
  </si>
  <si>
    <t xml:space="preserve">116</t>
  </si>
  <si>
    <t xml:space="preserve">59</t>
  </si>
  <si>
    <t xml:space="preserve">979093512.S</t>
  </si>
  <si>
    <t xml:space="preserve">Drvenie stavebného odpadu z demolácií (bez kov. mat.) z muriva z betónu prostého</t>
  </si>
  <si>
    <t xml:space="preserve">118</t>
  </si>
  <si>
    <t xml:space="preserve">99</t>
  </si>
  <si>
    <t xml:space="preserve">Presun hmôt HSV</t>
  </si>
  <si>
    <t xml:space="preserve">998012021.S</t>
  </si>
  <si>
    <t xml:space="preserve">Presun hmôt pre budovy (801, 803, 812), zvislá konštr. monolit. betónová výšky do 6 m</t>
  </si>
  <si>
    <t xml:space="preserve">120</t>
  </si>
  <si>
    <t xml:space="preserve">PSV</t>
  </si>
  <si>
    <t xml:space="preserve">Práce a dodávky PSV</t>
  </si>
  <si>
    <t xml:space="preserve">711</t>
  </si>
  <si>
    <t xml:space="preserve">Izolácie proti vode a vlhkosti</t>
  </si>
  <si>
    <t xml:space="preserve">61</t>
  </si>
  <si>
    <t xml:space="preserve">711114030.S</t>
  </si>
  <si>
    <t xml:space="preserve">Izolácia proti zemnej vlhkosti dvojzložkovou flexibilnou zmesov vodorovná</t>
  </si>
  <si>
    <t xml:space="preserve">122</t>
  </si>
  <si>
    <t xml:space="preserve">711114035.S</t>
  </si>
  <si>
    <t xml:space="preserve">Izolácia proti zemnej vlhkosti dvojzložkovou flexibilnou zmesov zvislá</t>
  </si>
  <si>
    <t xml:space="preserve">124</t>
  </si>
  <si>
    <t xml:space="preserve">63</t>
  </si>
  <si>
    <t xml:space="preserve">998711101.S</t>
  </si>
  <si>
    <t xml:space="preserve">Presun hmôt pre izoláciu proti vode v objektoch výšky do 6 m</t>
  </si>
  <si>
    <t xml:space="preserve">126</t>
  </si>
  <si>
    <t xml:space="preserve">767</t>
  </si>
  <si>
    <t xml:space="preserve">Konštrukcie doplnkové kovové</t>
  </si>
  <si>
    <t xml:space="preserve">767995101.S456</t>
  </si>
  <si>
    <t xml:space="preserve">Dodávka a  montáž vodotesného poklopu</t>
  </si>
  <si>
    <t xml:space="preserve">128</t>
  </si>
  <si>
    <t xml:space="preserve">65</t>
  </si>
  <si>
    <t xml:space="preserve">767995101.S457</t>
  </si>
  <si>
    <t xml:space="preserve">Dodávka a  montáž rebrík</t>
  </si>
  <si>
    <t xml:space="preserve">130</t>
  </si>
  <si>
    <t xml:space="preserve">767995101.S458</t>
  </si>
  <si>
    <t xml:space="preserve">Dodávka a  montáž ventilačná hlavica komplet</t>
  </si>
  <si>
    <t xml:space="preserve">132</t>
  </si>
  <si>
    <t xml:space="preserve">773</t>
  </si>
  <si>
    <t xml:space="preserve">Podlahy z liateho teraca</t>
  </si>
  <si>
    <t xml:space="preserve">67</t>
  </si>
  <si>
    <t xml:space="preserve">773511260</t>
  </si>
  <si>
    <t xml:space="preserve">úprava z brúseného  prírodneho terazza - jednoduché hr. 20 mm</t>
  </si>
  <si>
    <t xml:space="preserve">134</t>
  </si>
  <si>
    <t xml:space="preserve">773611140</t>
  </si>
  <si>
    <t xml:space="preserve">Obklady parapetných a iných dosiek prírodným terazzom hr.20 mm rozvinutej šírky do 400 mm</t>
  </si>
  <si>
    <t xml:space="preserve">136</t>
  </si>
  <si>
    <t xml:space="preserve">69</t>
  </si>
  <si>
    <t xml:space="preserve">998773101</t>
  </si>
  <si>
    <t xml:space="preserve">Presun hmôt pre podlahy terazzové v objektoch výšky do 6 m</t>
  </si>
  <si>
    <t xml:space="preserve">138</t>
  </si>
  <si>
    <t xml:space="preserve">VRN</t>
  </si>
  <si>
    <t xml:space="preserve">Vedľajšie rozpočtové náklady</t>
  </si>
  <si>
    <t xml:space="preserve">001400021.S</t>
  </si>
  <si>
    <t xml:space="preserve">Ostatné náklady stavby - umelecké diela reštaurovanie</t>
  </si>
  <si>
    <t xml:space="preserve">eur</t>
  </si>
  <si>
    <t xml:space="preserve">148</t>
  </si>
  <si>
    <t xml:space="preserve">02 - Zdravotechnika</t>
  </si>
  <si>
    <t xml:space="preserve">    4 - Vodorovné konštrukcie</t>
  </si>
  <si>
    <t xml:space="preserve">    8 - Rúrové vedenie</t>
  </si>
  <si>
    <t xml:space="preserve">    722 - Zdravotechnika - vnútorný vodovod</t>
  </si>
  <si>
    <t xml:space="preserve">132201201.S</t>
  </si>
  <si>
    <t xml:space="preserve">Výkop ryhy šírky 600-2000mm horn.3 do 100m3</t>
  </si>
  <si>
    <t xml:space="preserve">132201209.S</t>
  </si>
  <si>
    <t xml:space="preserve">Príplatok k cenám za lepivosť pri hĺbení rýh š. nad 600 do 2 000 mm zapaž. i nezapažených, s urovnaním dna v hornine 3</t>
  </si>
  <si>
    <t xml:space="preserve">162501102.S</t>
  </si>
  <si>
    <t xml:space="preserve">Vodorovné premiestnenie výkopku po spevnenej ceste z horniny tr.1-4, do 100 m3 na vzdialenosť do 3000 m</t>
  </si>
  <si>
    <t xml:space="preserve">167101101.S</t>
  </si>
  <si>
    <t xml:space="preserve">Nakladanie neuľahnutého výkopku z hornín tr.1-4 do 100 m3</t>
  </si>
  <si>
    <t xml:space="preserve">174101001.S</t>
  </si>
  <si>
    <t xml:space="preserve">Zásyp sypaninou so zhutnením jám, šachiet, rýh, zárezov alebo okolo objektov do 100 m3</t>
  </si>
  <si>
    <t xml:space="preserve">175101101.S</t>
  </si>
  <si>
    <t xml:space="preserve">Obsyp potrubia sypaninou z vhodných hornín 1 až 4 bez prehodenia sypaniny</t>
  </si>
  <si>
    <t xml:space="preserve">583310000600.S</t>
  </si>
  <si>
    <t xml:space="preserve">Kamenivo ťažené drobné frakcia 0-4 mm</t>
  </si>
  <si>
    <t xml:space="preserve">Vodorovné konštrukcie</t>
  </si>
  <si>
    <t xml:space="preserve">451572111.S</t>
  </si>
  <si>
    <t xml:space="preserve">Lôžko pod potrubie, stoky a drobné objekty, v otvorenom výkope z kameniva drobného ťaženého 0-4 mm</t>
  </si>
  <si>
    <t xml:space="preserve">Rúrové vedenie</t>
  </si>
  <si>
    <t xml:space="preserve">871171112.S</t>
  </si>
  <si>
    <t xml:space="preserve">Montáž vodovodného potrubia z dvojvsrtvového PE 100 SDR11, SDR17 zváraných elektrotvarovkami D 32x3,0 mm</t>
  </si>
  <si>
    <t xml:space="preserve">m</t>
  </si>
  <si>
    <t xml:space="preserve">286130033400.S</t>
  </si>
  <si>
    <t xml:space="preserve">Rúra HDPE na vodu PE100 PN16 SDR11 32x3,0x100 m</t>
  </si>
  <si>
    <t xml:space="preserve">871319021.S</t>
  </si>
  <si>
    <t xml:space="preserve">Demontáž kanalizačného potrubia z plastových rúr od DN 150 do DN 300 -0,01700 t</t>
  </si>
  <si>
    <t xml:space="preserve">871326026.S</t>
  </si>
  <si>
    <t xml:space="preserve">Montáž kanalizačného PVC-U potrubia hladkého plnostenného DN 150</t>
  </si>
  <si>
    <t xml:space="preserve">286110002700.S</t>
  </si>
  <si>
    <t xml:space="preserve">Rúra PVC-U hladký, kanalizačný, gravitačný systém Dxr 160x4,7 mm dĺ. 6 m, SN8 - plnostenná</t>
  </si>
  <si>
    <t xml:space="preserve">877326100.S</t>
  </si>
  <si>
    <t xml:space="preserve">Montáž kanalizačnej PVC-U presuvky DN 150</t>
  </si>
  <si>
    <t xml:space="preserve">286510009800.S</t>
  </si>
  <si>
    <t xml:space="preserve">Presuvka PVC-U, DN 160 pre hladký, kanalizačný, gravitačný systém</t>
  </si>
  <si>
    <t xml:space="preserve">891163111.S</t>
  </si>
  <si>
    <t xml:space="preserve">Montáž vodovodnej armatúry na potrubí ventil hlavný pre prípojky DN 25</t>
  </si>
  <si>
    <t xml:space="preserve">2800.1</t>
  </si>
  <si>
    <t xml:space="preserve">Posúvač DN 1"-32 domovej prípojky, voda a kanál</t>
  </si>
  <si>
    <t xml:space="preserve">960134218</t>
  </si>
  <si>
    <t xml:space="preserve">Zemná súprava teleskopická RD=1.30-1.80 m DN 3/4"-2", voda a kanál</t>
  </si>
  <si>
    <t xml:space="preserve">891359111.S</t>
  </si>
  <si>
    <t xml:space="preserve">Montáž navrtávacieho pásu s ventilom menovitého tlaku 1 MPa na potr. z rúr liat., oceľ., plast., DN 200</t>
  </si>
  <si>
    <t xml:space="preserve">551180004100</t>
  </si>
  <si>
    <t xml:space="preserve">Navrtávaci pás  D 225 - 1" na vodu, z tvárnej liatiny</t>
  </si>
  <si>
    <t xml:space="preserve">892241111.S</t>
  </si>
  <si>
    <t xml:space="preserve">Ostatné práce na rúrovom vedení, tlakové skúšky vodovodného potrubia DN do 80</t>
  </si>
  <si>
    <t xml:space="preserve">892311000.S</t>
  </si>
  <si>
    <t xml:space="preserve">Skúška tesnosti kanalizácie D 150 mm</t>
  </si>
  <si>
    <t xml:space="preserve">893810122.S</t>
  </si>
  <si>
    <t xml:space="preserve">Osadenie vodomernej šachty kruhovej z PP samonosnej D do 1,0 m, svetlej hĺbky do 1,5 m</t>
  </si>
  <si>
    <t xml:space="preserve">9011016</t>
  </si>
  <si>
    <t xml:space="preserve">Vodomerná plastová šachta 1000 výška 1600mm</t>
  </si>
  <si>
    <t xml:space="preserve">894101000</t>
  </si>
  <si>
    <t xml:space="preserve">Rekonštrukcia kanal.prípojky -  výkop, demontáž, podsyp, montáž, spätný zásyp a materiál (DN 150) </t>
  </si>
  <si>
    <t xml:space="preserve">1699260225</t>
  </si>
  <si>
    <t xml:space="preserve">899721131.S</t>
  </si>
  <si>
    <t xml:space="preserve">Označenie vodovodného potrubia bielou výstražnou fóliou</t>
  </si>
  <si>
    <t xml:space="preserve">962551000</t>
  </si>
  <si>
    <t xml:space="preserve">Odstránenie vrstiev jestvujúceho chodníka, výkop, demontáž, podsyp, montáž, spätný zásyp, podkladný betón, asfaltový kryt a materiál </t>
  </si>
  <si>
    <t xml:space="preserve">1509031607</t>
  </si>
  <si>
    <t xml:space="preserve">998276101.S</t>
  </si>
  <si>
    <t xml:space="preserve">Presun hmôt pre rúrové vedenie hĺbené z rúr z plast., hmôt alebo sklolamin. v otvorenom výkope</t>
  </si>
  <si>
    <t xml:space="preserve">722</t>
  </si>
  <si>
    <t xml:space="preserve">Zdravotechnika - vnútorný vodovod</t>
  </si>
  <si>
    <t xml:space="preserve">722221371.S</t>
  </si>
  <si>
    <t xml:space="preserve">Montáž vodomernej zostavy 1"</t>
  </si>
  <si>
    <t xml:space="preserve">35065-1</t>
  </si>
  <si>
    <t xml:space="preserve">Vodomerná zostava s ISO pripojením 32/32</t>
  </si>
  <si>
    <t xml:space="preserve">722263415.S</t>
  </si>
  <si>
    <t xml:space="preserve">Montáž vodomeru závitového  G 3/4</t>
  </si>
  <si>
    <t xml:space="preserve">38888131529</t>
  </si>
  <si>
    <t xml:space="preserve">Vodomer  3/4", 2,5 m3/h</t>
  </si>
  <si>
    <t xml:space="preserve">998722201.S</t>
  </si>
  <si>
    <t xml:space="preserve">Presun hmôt pre vnútorný vodovod v objektoch výšky do 6 m</t>
  </si>
  <si>
    <t xml:space="preserve">%</t>
  </si>
  <si>
    <t xml:space="preserve">325692281</t>
  </si>
  <si>
    <t xml:space="preserve">03 - Elektroinštalácia</t>
  </si>
  <si>
    <t xml:space="preserve">                                         </t>
  </si>
  <si>
    <t xml:space="preserve">D1 - Elektromontáže M21 - silnoprúd</t>
  </si>
  <si>
    <t xml:space="preserve">    Rúrkové vedenia, ška - Rúrkové vedenia, ška</t>
  </si>
  <si>
    <t xml:space="preserve">    Vodiče, šnúry, káble - Vodiče, šnúry, káble</t>
  </si>
  <si>
    <t xml:space="preserve">    Rozvádzače, rozvodné - Rozvádzače, rozvodné</t>
  </si>
  <si>
    <t xml:space="preserve">    Doplnenie rozvádzača - Doplnenie rozvádzača</t>
  </si>
  <si>
    <t xml:space="preserve">    Osvetľovacie telesá - Osvetľovacie telesá</t>
  </si>
  <si>
    <t xml:space="preserve">    Zemné práce - Zemné práce</t>
  </si>
  <si>
    <t xml:space="preserve">    Východzia revízia el - Východzia revízia el</t>
  </si>
  <si>
    <t xml:space="preserve">D1</t>
  </si>
  <si>
    <t xml:space="preserve">Elektromontáže M21 - silnoprúd</t>
  </si>
  <si>
    <t xml:space="preserve">Rúrkové vedenia, ška</t>
  </si>
  <si>
    <t xml:space="preserve">21001-0003</t>
  </si>
  <si>
    <t xml:space="preserve">Rúrka ohybná pancierová PVC do zemného výkopu 32 mm</t>
  </si>
  <si>
    <t xml:space="preserve">345 701I03</t>
  </si>
  <si>
    <t xml:space="preserve">Rúrka el-inšt PVC ohybná FXP 32 IEC, pancierová</t>
  </si>
  <si>
    <t xml:space="preserve">21001-0003.1</t>
  </si>
  <si>
    <t xml:space="preserve">Rúrka oceľová závitová nelakovaná</t>
  </si>
  <si>
    <t xml:space="preserve">kus</t>
  </si>
  <si>
    <t xml:space="preserve">345 701I03.1</t>
  </si>
  <si>
    <t xml:space="preserve">Rúrka oceľová závitová nelakovaná l=3m, 6029</t>
  </si>
  <si>
    <t xml:space="preserve">Vodiče, šnúry, káble</t>
  </si>
  <si>
    <t xml:space="preserve">21080-0105</t>
  </si>
  <si>
    <t xml:space="preserve">Kábel 750V uložený v zemnom výkope CYKY-O 2x1,5</t>
  </si>
  <si>
    <t xml:space="preserve">341 201M15</t>
  </si>
  <si>
    <t xml:space="preserve">Kábel Cu jadro 750V CYKY-O 2x1,5</t>
  </si>
  <si>
    <t xml:space="preserve">21080-0106</t>
  </si>
  <si>
    <t xml:space="preserve">Kábel 750V uložený v zemnom výkope CYKY-J 3x2,5</t>
  </si>
  <si>
    <t xml:space="preserve">341 201M18</t>
  </si>
  <si>
    <t xml:space="preserve">Kábel Cu jadro 750V CYKY-J 3x2,5</t>
  </si>
  <si>
    <t xml:space="preserve">21080-0125</t>
  </si>
  <si>
    <t xml:space="preserve">Kábel 750V uložený v zemnom výkope CYKY-J 5x6</t>
  </si>
  <si>
    <t xml:space="preserve">341 201M45</t>
  </si>
  <si>
    <t xml:space="preserve">Kábel Cu jadro 750V CYKY-J 5x6</t>
  </si>
  <si>
    <t xml:space="preserve">Rozvádzače, rozvodné</t>
  </si>
  <si>
    <t xml:space="preserve">21019-0003</t>
  </si>
  <si>
    <t xml:space="preserve">Montáž, demontáž prístrojovej vložky do 100 kg</t>
  </si>
  <si>
    <t xml:space="preserve">21002-1361-51</t>
  </si>
  <si>
    <t xml:space="preserve">P/ Dokončovacie práce na rozvádzačoch</t>
  </si>
  <si>
    <t xml:space="preserve">358 53F532</t>
  </si>
  <si>
    <t xml:space="preserve">Istič 3-pólový - 6kA (1MD) PL6-B20/3</t>
  </si>
  <si>
    <t xml:space="preserve">358 53F506</t>
  </si>
  <si>
    <t xml:space="preserve">Istič 1-pólový - 6kA (1MD) PL6-B6/1</t>
  </si>
  <si>
    <t xml:space="preserve">21022-0451</t>
  </si>
  <si>
    <t xml:space="preserve">Ochranné pospojovanie vodičom Cu 4-16 mm2, voľne uložené</t>
  </si>
  <si>
    <t xml:space="preserve">341 000M58</t>
  </si>
  <si>
    <t xml:space="preserve">Vodič CYA 4 lano, zel/žlté</t>
  </si>
  <si>
    <t xml:space="preserve">21022-0022</t>
  </si>
  <si>
    <t xml:space="preserve">Vedenie uzemňovacie FeZn D 8,10 mm</t>
  </si>
  <si>
    <t xml:space="preserve">354 900Z21</t>
  </si>
  <si>
    <t xml:space="preserve">Drôt zvodový - zemniaci FeZn  D 10 mm</t>
  </si>
  <si>
    <t xml:space="preserve">kg</t>
  </si>
  <si>
    <t xml:space="preserve">Doplnenie rozvádzača</t>
  </si>
  <si>
    <t xml:space="preserve">B-9 000-1.8</t>
  </si>
  <si>
    <t xml:space="preserve">Prepojenie pomocných obvodov</t>
  </si>
  <si>
    <t xml:space="preserve">358 55F230</t>
  </si>
  <si>
    <t xml:space="preserve">Inštalačné relé 20A, 230V AC, Z-R230/SS</t>
  </si>
  <si>
    <t xml:space="preserve">358 110826</t>
  </si>
  <si>
    <t xml:space="preserve">Súmrakový spínač</t>
  </si>
  <si>
    <t xml:space="preserve">358 53F510</t>
  </si>
  <si>
    <t xml:space="preserve">Prepínač Z-DSU1-102</t>
  </si>
  <si>
    <t xml:space="preserve">Osvetľovacie telesá</t>
  </si>
  <si>
    <t xml:space="preserve">NM-50001 N W40 ND-A6</t>
  </si>
  <si>
    <t xml:space="preserve">Reflektorové LED svietidlo na trvalé zaplavenie vodou so hĺbky 2m, 24V, 14W, 4000K, 1000 lm, CRI 80, optika N25 °, nerezové telo svietidla, IP68, IK07, naklápateľné, externý napájací zdroj</t>
  </si>
  <si>
    <t xml:space="preserve">A62591</t>
  </si>
  <si>
    <t xml:space="preserve">IP káblová spojka</t>
  </si>
  <si>
    <t xml:space="preserve">A80191</t>
  </si>
  <si>
    <t xml:space="preserve">IP Box pre napájací zdroj</t>
  </si>
  <si>
    <t xml:space="preserve">Pol1</t>
  </si>
  <si>
    <t xml:space="preserve">Recyklačný poplatok za svietidlo</t>
  </si>
  <si>
    <t xml:space="preserve">Q699.15</t>
  </si>
  <si>
    <t xml:space="preserve">iGuzzini Palco- reflektorové LED svietidlo príkon 12W, svetelný výkon 1208 lm, 4000K, CRI80, nestmievateľné, externý napájací zdroj, optika SPOT 16", kovové telo svietidla, IK07, IP66-pre osadenie nad hladinu vody, naklápateľné</t>
  </si>
  <si>
    <t xml:space="preserve">X245</t>
  </si>
  <si>
    <t xml:space="preserve">Montážný rám pre osadenie príslušenstva</t>
  </si>
  <si>
    <t xml:space="preserve">X261</t>
  </si>
  <si>
    <t xml:space="preserve">Refraktor pre eleiptickú distribúciu svetla</t>
  </si>
  <si>
    <t xml:space="preserve">X326</t>
  </si>
  <si>
    <t xml:space="preserve">Napájací zdroj pre svietidlo , 15W, Ob/off</t>
  </si>
  <si>
    <t xml:space="preserve">BZH0</t>
  </si>
  <si>
    <t xml:space="preserve">BZ33</t>
  </si>
  <si>
    <t xml:space="preserve">IP box pre napájacie zdroje</t>
  </si>
  <si>
    <t xml:space="preserve">Pol2</t>
  </si>
  <si>
    <t xml:space="preserve">Recyklačný poplatok za svietidlo do 50 cm</t>
  </si>
  <si>
    <t xml:space="preserve">460200173</t>
  </si>
  <si>
    <t xml:space="preserve">Hĺbenie kábelovej ryhy 40cm širokej 80cm hlbokej, v triede 3</t>
  </si>
  <si>
    <t xml:space="preserve">460420385</t>
  </si>
  <si>
    <t xml:space="preserve">Zriadenie kábelového lôžka z piesku vrstvy 10cm</t>
  </si>
  <si>
    <t xml:space="preserve">460490011</t>
  </si>
  <si>
    <t xml:space="preserve">Rozvinutie a uloženie výstražnej fólie PVC do ryhy š. 22 cm</t>
  </si>
  <si>
    <t xml:space="preserve">2830002000</t>
  </si>
  <si>
    <t xml:space="preserve">Výstražná fólia červena</t>
  </si>
  <si>
    <t xml:space="preserve">460560173</t>
  </si>
  <si>
    <t xml:space="preserve">Ručný zásyp nezap.káblovej ryhy bez zhut.zeminy, 40x80cm</t>
  </si>
  <si>
    <t xml:space="preserve">460620013</t>
  </si>
  <si>
    <t xml:space="preserve">Provizórna úprava terénu tr.zeminy 3</t>
  </si>
  <si>
    <t xml:space="preserve">460701000</t>
  </si>
  <si>
    <t xml:space="preserve">Odstránenie vrstiev jestvujúceho chodníka a nový podkladný betón + asfaltový kryt</t>
  </si>
  <si>
    <t xml:space="preserve">303982918</t>
  </si>
  <si>
    <t xml:space="preserve">PM</t>
  </si>
  <si>
    <t xml:space="preserve">Podružný materiál</t>
  </si>
  <si>
    <t xml:space="preserve">21329-9005-51</t>
  </si>
  <si>
    <t xml:space="preserve">Drobné elektroinštalačné práce</t>
  </si>
  <si>
    <t xml:space="preserve">hod</t>
  </si>
  <si>
    <t xml:space="preserve">Východzia revízia el</t>
  </si>
  <si>
    <t xml:space="preserve">21329-99081</t>
  </si>
  <si>
    <t xml:space="preserve">Východzia revízia elektro a vypracovanie správy</t>
  </si>
  <si>
    <t xml:space="preserve">04 - Technológia</t>
  </si>
  <si>
    <t xml:space="preserve">D1 - Fontána - základné prvky :</t>
  </si>
  <si>
    <t xml:space="preserve">D2 - Úpravňa vody:</t>
  </si>
  <si>
    <t xml:space="preserve">D3 - Meranie a regulácia :</t>
  </si>
  <si>
    <t xml:space="preserve">D4 - Montážny materiál:</t>
  </si>
  <si>
    <t xml:space="preserve">D5 -  Montáž :</t>
  </si>
  <si>
    <t xml:space="preserve">Fontána - základné prvky :</t>
  </si>
  <si>
    <t xml:space="preserve">Pol3</t>
  </si>
  <si>
    <t xml:space="preserve">skimmer PLAST - hladinový zberač na odtok vody do úpravne</t>
  </si>
  <si>
    <t xml:space="preserve">Pol4</t>
  </si>
  <si>
    <t xml:space="preserve">dýza výstreková Comet 5-10</t>
  </si>
  <si>
    <t xml:space="preserve">D2</t>
  </si>
  <si>
    <t xml:space="preserve">Úpravňa vody:</t>
  </si>
  <si>
    <t xml:space="preserve">Pol5</t>
  </si>
  <si>
    <t xml:space="preserve">Filter laminátový, VB, pieskový, 800 mm, bez 6 CV</t>
  </si>
  <si>
    <t xml:space="preserve">Pol6</t>
  </si>
  <si>
    <t xml:space="preserve">Šesťcestný ventik k filtru</t>
  </si>
  <si>
    <t xml:space="preserve">zostava</t>
  </si>
  <si>
    <t xml:space="preserve">Pol7</t>
  </si>
  <si>
    <t xml:space="preserve">Čerpadlo BADU Prime 11, - 8 m3 / 10m, 0,69 kW</t>
  </si>
  <si>
    <t xml:space="preserve">Pol8</t>
  </si>
  <si>
    <t xml:space="preserve">Čerpadlo BADU Prime 30, - 25 m3 / 12m, 1,5 kW</t>
  </si>
  <si>
    <t xml:space="preserve">Pol9</t>
  </si>
  <si>
    <t xml:space="preserve">Filtračný materiál zeolit</t>
  </si>
  <si>
    <t xml:space="preserve">Pol10</t>
  </si>
  <si>
    <t xml:space="preserve">AOH - automatická regulácia chlóru a hodnoty pH (meranie ORP a pH)</t>
  </si>
  <si>
    <t xml:space="preserve">Pol11</t>
  </si>
  <si>
    <t xml:space="preserve">Tlakový hladinomer k dávkovaciemu zariadeniu Ase</t>
  </si>
  <si>
    <t xml:space="preserve">Pol12</t>
  </si>
  <si>
    <t xml:space="preserve">Prípravok na dezinfekciu bazénovej vody - chlórnan sodný 50 l bez obalu (sud)</t>
  </si>
  <si>
    <t xml:space="preserve">Pol13</t>
  </si>
  <si>
    <t xml:space="preserve">Prípravok na zníženie pH vody - kyselina 50 l bez obalu (sud)</t>
  </si>
  <si>
    <t xml:space="preserve">Pol14</t>
  </si>
  <si>
    <t xml:space="preserve">Sud na chemikálie 50 l, vratný</t>
  </si>
  <si>
    <t xml:space="preserve">Pol15</t>
  </si>
  <si>
    <t xml:space="preserve">dezinfekcia bazénovej vody UV žiarením - stredotlak, ProfiPure 200 (rodinné: 23m3/h, 200m3)</t>
  </si>
  <si>
    <t xml:space="preserve">D3</t>
  </si>
  <si>
    <t xml:space="preserve">Meranie a regulácia :</t>
  </si>
  <si>
    <t xml:space="preserve">Pol16</t>
  </si>
  <si>
    <t xml:space="preserve">snímanie prietoku bazénovej vody, ochrana technológie pred chodom na prázdno</t>
  </si>
  <si>
    <t xml:space="preserve">Pol17</t>
  </si>
  <si>
    <t xml:space="preserve">autom. regulácia hlad. vody vo vyrov. nádrži - ventil DN25 + servo s vratnou pružinou</t>
  </si>
  <si>
    <t xml:space="preserve">Pol18</t>
  </si>
  <si>
    <t xml:space="preserve">ponorné čerpadlo na odvodnenie strojovne, Q=15, H=11, do 35 mm</t>
  </si>
  <si>
    <t xml:space="preserve">D4</t>
  </si>
  <si>
    <t xml:space="preserve">Montážny materiál:</t>
  </si>
  <si>
    <t xml:space="preserve">Pol19</t>
  </si>
  <si>
    <t xml:space="preserve">PVC potrubie, PVC tvarovky, PVC armatúry</t>
  </si>
  <si>
    <t xml:space="preserve">D5</t>
  </si>
  <si>
    <t xml:space="preserve"> Montáž :</t>
  </si>
  <si>
    <t xml:space="preserve">Pol20</t>
  </si>
  <si>
    <t xml:space="preserve">montáž bazénovej techniky - základné prvky do telesa bazéna a PVC rozvody k strojovni</t>
  </si>
  <si>
    <t xml:space="preserve">Pol21</t>
  </si>
  <si>
    <t xml:space="preserve">montáž bazénovej techniky - bazénová technológia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</si>
</sst>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#,##0.00"/>
    <numFmt numFmtId="167" formatCode="#,##0.00%"/>
    <numFmt numFmtId="168" formatCode="dd\.mm\.yyyy"/>
    <numFmt numFmtId="169" formatCode="#,##0.00000"/>
    <numFmt numFmtId="170" formatCode="#,##0.000"/>
  </numFmts>
  <fonts count="40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sz val="10"/>
      <color rgb="FFFFFFFF"/>
      <name val="Arial CE"/>
      <family val="0"/>
      <charset val="1"/>
    </font>
    <font>
      <b val="true"/>
      <sz val="10"/>
      <color rgb="FFFFFFFF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2"/>
      <name val="Arial CE"/>
      <family val="0"/>
      <charset val="1"/>
    </font>
    <font>
      <sz val="18"/>
      <color theme="10"/>
      <name val="Wingdings 2"/>
      <family val="0"/>
      <charset val="1"/>
    </font>
    <font>
      <u val="single"/>
      <sz val="11"/>
      <color theme="10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i val="true"/>
      <sz val="9"/>
      <name val="Arial CE"/>
      <family val="0"/>
      <charset val="238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5CE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  <fill>
      <patternFill patternType="solid">
        <fgColor rgb="FFFFF5CE"/>
        <bgColor rgb="FFFFFFCC"/>
      </patternFill>
    </fill>
    <fill>
      <patternFill patternType="solid">
        <fgColor rgb="FFDEE6EF"/>
        <bgColor rgb="FFEEEEEE"/>
      </patternFill>
    </fill>
    <fill>
      <patternFill patternType="solid">
        <fgColor rgb="FFEEEEEE"/>
        <bgColor rgb="FFDEE6EF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7" fontId="13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6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9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1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21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8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3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8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2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28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2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2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3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6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6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9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2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2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2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3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3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5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2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34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34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2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3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6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3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36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9" fillId="6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9" fillId="6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6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9" fillId="6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0" fontId="19" fillId="6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9" fillId="6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0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2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9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9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9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0" fontId="19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9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9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8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8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8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8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0" fontId="38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8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8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9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0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2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20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7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9" fillId="7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9" fillId="7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9" fillId="7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0" fontId="19" fillId="7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9" fillId="7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0" fontId="19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9" fillId="8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9" fillId="8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9" fillId="8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9" fillId="8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0" fontId="19" fillId="8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9" fillId="8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9">
    <dxf>
      <fill>
        <patternFill patternType="solid">
          <fgColor rgb="FFD2D2D2"/>
          <bgColor rgb="FF000000"/>
        </patternFill>
      </fill>
    </dxf>
    <dxf>
      <fill>
        <patternFill patternType="solid">
          <fgColor rgb="FFFFF5CE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FF"/>
          <bgColor rgb="FF000000"/>
        </patternFill>
      </fill>
    </dxf>
    <dxf>
      <fill>
        <patternFill patternType="solid">
          <fgColor rgb="FF003366"/>
          <bgColor rgb="FF000000"/>
        </patternFill>
      </fill>
    </dxf>
    <dxf>
      <fill>
        <patternFill patternType="solid">
          <fgColor rgb="FF960000"/>
          <bgColor rgb="FF000000"/>
        </patternFill>
      </fill>
    </dxf>
    <dxf>
      <fill>
        <patternFill patternType="solid">
          <fgColor rgb="FFFFFFCC"/>
          <bgColor rgb="FF000000"/>
        </patternFill>
      </fill>
    </dxf>
    <dxf>
      <fill>
        <patternFill patternType="solid">
          <fgColor rgb="FFDEE6EF"/>
          <bgColor rgb="FF000000"/>
        </patternFill>
      </fill>
    </dxf>
    <dxf>
      <fill>
        <patternFill patternType="solid">
          <fgColor rgb="FFEEEEEE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EEEEEE"/>
      <rgbColor rgb="FFCCFFCC"/>
      <rgbColor rgb="FFFFF5CE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mpd="sng" algn="ctr">
          <a:prstDash val="solid"/>
        </a:ln>
        <a:ln w="25400" cmpd="sng" algn="ctr">
          <a:prstDash val="solid"/>
        </a:ln>
        <a:ln w="38100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M100"/>
  <sheetViews>
    <sheetView showFormulas="false" showGridLines="fals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74" activeCellId="0" sqref="A74"/>
    </sheetView>
  </sheetViews>
  <sheetFormatPr defaultColWidth="8.5078125" defaultRowHeight="12.8" customHeight="true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6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7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6</v>
      </c>
    </row>
    <row r="4" customFormat="false" ht="24.95" hidden="false" customHeight="true" outlineLevel="0" collapsed="false">
      <c r="B4" s="6"/>
      <c r="D4" s="7" t="s">
        <v>7</v>
      </c>
      <c r="AR4" s="6"/>
      <c r="AS4" s="8" t="s">
        <v>8</v>
      </c>
      <c r="BE4" s="9" t="s">
        <v>9</v>
      </c>
      <c r="BS4" s="3" t="s">
        <v>10</v>
      </c>
    </row>
    <row r="5" customFormat="false" ht="12" hidden="false" customHeight="true" outlineLevel="0" collapsed="false">
      <c r="B5" s="6"/>
      <c r="D5" s="10" t="s">
        <v>11</v>
      </c>
      <c r="K5" s="11" t="s">
        <v>12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R5" s="6"/>
      <c r="BE5" s="12" t="s">
        <v>13</v>
      </c>
      <c r="BS5" s="3" t="s">
        <v>5</v>
      </c>
    </row>
    <row r="6" customFormat="false" ht="36.95" hidden="false" customHeight="true" outlineLevel="0" collapsed="false">
      <c r="B6" s="6"/>
      <c r="D6" s="13" t="s">
        <v>14</v>
      </c>
      <c r="K6" s="14" t="s">
        <v>15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16</v>
      </c>
      <c r="K7" s="16"/>
      <c r="AK7" s="15" t="s">
        <v>17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18</v>
      </c>
      <c r="K8" s="16" t="s">
        <v>19</v>
      </c>
      <c r="AK8" s="15" t="s">
        <v>20</v>
      </c>
      <c r="AN8" s="17" t="s">
        <v>21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22</v>
      </c>
      <c r="AK10" s="15" t="s">
        <v>23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24</v>
      </c>
      <c r="AK11" s="15" t="s">
        <v>25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26</v>
      </c>
      <c r="AK13" s="15" t="s">
        <v>23</v>
      </c>
      <c r="AN13" s="18" t="s">
        <v>27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27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25</v>
      </c>
      <c r="AN14" s="18" t="s">
        <v>27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28</v>
      </c>
      <c r="AK16" s="15" t="s">
        <v>23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29</v>
      </c>
      <c r="AK17" s="15" t="s">
        <v>25</v>
      </c>
      <c r="AN17" s="16"/>
      <c r="AR17" s="6"/>
      <c r="BE17" s="12"/>
      <c r="BS17" s="3" t="s">
        <v>30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31</v>
      </c>
      <c r="AK19" s="15" t="s">
        <v>23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24</v>
      </c>
      <c r="AK20" s="15" t="s">
        <v>25</v>
      </c>
      <c r="AN20" s="16"/>
      <c r="AR20" s="6"/>
      <c r="BE20" s="12"/>
      <c r="BS20" s="3" t="s">
        <v>30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32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33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34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35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36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37</v>
      </c>
      <c r="F29" s="31" t="s">
        <v>38</v>
      </c>
      <c r="L29" s="32" t="n">
        <v>0.23</v>
      </c>
      <c r="M29" s="32"/>
      <c r="N29" s="32"/>
      <c r="O29" s="32"/>
      <c r="P29" s="32"/>
      <c r="Q29" s="33"/>
      <c r="R29" s="33"/>
      <c r="S29" s="33"/>
      <c r="T29" s="33"/>
      <c r="U29" s="33"/>
      <c r="V29" s="33"/>
      <c r="W29" s="34" t="n">
        <f aca="false">ROUND(AZ94, 2)</f>
        <v>0</v>
      </c>
      <c r="X29" s="34"/>
      <c r="Y29" s="34"/>
      <c r="Z29" s="34"/>
      <c r="AA29" s="34"/>
      <c r="AB29" s="34"/>
      <c r="AC29" s="34"/>
      <c r="AD29" s="34"/>
      <c r="AE29" s="34"/>
      <c r="AF29" s="33"/>
      <c r="AG29" s="33"/>
      <c r="AH29" s="33"/>
      <c r="AI29" s="33"/>
      <c r="AJ29" s="33"/>
      <c r="AK29" s="34" t="n">
        <f aca="false">ROUND(AV94, 2)</f>
        <v>0</v>
      </c>
      <c r="AL29" s="34"/>
      <c r="AM29" s="34"/>
      <c r="AN29" s="34"/>
      <c r="AO29" s="34"/>
      <c r="AP29" s="33"/>
      <c r="AQ29" s="33"/>
      <c r="AR29" s="35"/>
      <c r="AS29" s="33"/>
      <c r="AT29" s="33"/>
      <c r="AU29" s="33"/>
      <c r="AV29" s="33"/>
      <c r="AW29" s="33"/>
      <c r="AX29" s="33"/>
      <c r="AY29" s="33"/>
      <c r="AZ29" s="33"/>
      <c r="BE29" s="12"/>
    </row>
    <row r="30" s="29" customFormat="true" ht="14.4" hidden="false" customHeight="true" outlineLevel="0" collapsed="false">
      <c r="B30" s="30"/>
      <c r="F30" s="31" t="s">
        <v>39</v>
      </c>
      <c r="L30" s="32" t="n">
        <v>0.23</v>
      </c>
      <c r="M30" s="32"/>
      <c r="N30" s="32"/>
      <c r="O30" s="32"/>
      <c r="P30" s="32"/>
      <c r="Q30" s="33"/>
      <c r="R30" s="33"/>
      <c r="S30" s="33"/>
      <c r="T30" s="33"/>
      <c r="U30" s="33"/>
      <c r="V30" s="33"/>
      <c r="W30" s="34" t="n">
        <f aca="false">ROUND(BA94, 2)</f>
        <v>0</v>
      </c>
      <c r="X30" s="34"/>
      <c r="Y30" s="34"/>
      <c r="Z30" s="34"/>
      <c r="AA30" s="34"/>
      <c r="AB30" s="34"/>
      <c r="AC30" s="34"/>
      <c r="AD30" s="34"/>
      <c r="AE30" s="34"/>
      <c r="AF30" s="33"/>
      <c r="AG30" s="33"/>
      <c r="AH30" s="33"/>
      <c r="AI30" s="33"/>
      <c r="AJ30" s="33"/>
      <c r="AK30" s="34" t="n">
        <f aca="false">ROUND(AW94, 2)</f>
        <v>0</v>
      </c>
      <c r="AL30" s="34"/>
      <c r="AM30" s="34"/>
      <c r="AN30" s="34"/>
      <c r="AO30" s="34"/>
      <c r="AP30" s="33"/>
      <c r="AQ30" s="33"/>
      <c r="AR30" s="35"/>
      <c r="AS30" s="33"/>
      <c r="AT30" s="33"/>
      <c r="AU30" s="33"/>
      <c r="AV30" s="33"/>
      <c r="AW30" s="33"/>
      <c r="AX30" s="33"/>
      <c r="AY30" s="33"/>
      <c r="AZ30" s="33"/>
      <c r="BE30" s="12"/>
    </row>
    <row r="31" s="29" customFormat="true" ht="14.4" hidden="true" customHeight="true" outlineLevel="0" collapsed="false">
      <c r="B31" s="30"/>
      <c r="F31" s="15" t="s">
        <v>40</v>
      </c>
      <c r="L31" s="36" t="n">
        <v>0.23</v>
      </c>
      <c r="M31" s="36"/>
      <c r="N31" s="36"/>
      <c r="O31" s="36"/>
      <c r="P31" s="36"/>
      <c r="W31" s="37" t="n">
        <f aca="false">ROUND(BB94, 2)</f>
        <v>0</v>
      </c>
      <c r="X31" s="37"/>
      <c r="Y31" s="37"/>
      <c r="Z31" s="37"/>
      <c r="AA31" s="37"/>
      <c r="AB31" s="37"/>
      <c r="AC31" s="37"/>
      <c r="AD31" s="37"/>
      <c r="AE31" s="37"/>
      <c r="AK31" s="37" t="n">
        <v>0</v>
      </c>
      <c r="AL31" s="37"/>
      <c r="AM31" s="37"/>
      <c r="AN31" s="37"/>
      <c r="AO31" s="37"/>
      <c r="AR31" s="30"/>
      <c r="BE31" s="12"/>
    </row>
    <row r="32" s="29" customFormat="true" ht="14.4" hidden="true" customHeight="true" outlineLevel="0" collapsed="false">
      <c r="B32" s="30"/>
      <c r="F32" s="15" t="s">
        <v>41</v>
      </c>
      <c r="L32" s="36" t="n">
        <v>0.23</v>
      </c>
      <c r="M32" s="36"/>
      <c r="N32" s="36"/>
      <c r="O32" s="36"/>
      <c r="P32" s="36"/>
      <c r="W32" s="37" t="n">
        <f aca="false">ROUND(BC94, 2)</f>
        <v>0</v>
      </c>
      <c r="X32" s="37"/>
      <c r="Y32" s="37"/>
      <c r="Z32" s="37"/>
      <c r="AA32" s="37"/>
      <c r="AB32" s="37"/>
      <c r="AC32" s="37"/>
      <c r="AD32" s="37"/>
      <c r="AE32" s="37"/>
      <c r="AK32" s="37" t="n">
        <v>0</v>
      </c>
      <c r="AL32" s="37"/>
      <c r="AM32" s="37"/>
      <c r="AN32" s="37"/>
      <c r="AO32" s="37"/>
      <c r="AR32" s="30"/>
      <c r="BE32" s="12"/>
    </row>
    <row r="33" s="29" customFormat="true" ht="14.4" hidden="true" customHeight="true" outlineLevel="0" collapsed="false">
      <c r="B33" s="30"/>
      <c r="F33" s="31" t="s">
        <v>42</v>
      </c>
      <c r="L33" s="32" t="n">
        <v>0</v>
      </c>
      <c r="M33" s="32"/>
      <c r="N33" s="32"/>
      <c r="O33" s="32"/>
      <c r="P33" s="32"/>
      <c r="Q33" s="33"/>
      <c r="R33" s="33"/>
      <c r="S33" s="33"/>
      <c r="T33" s="33"/>
      <c r="U33" s="33"/>
      <c r="V33" s="33"/>
      <c r="W33" s="34" t="n">
        <f aca="false">ROUND(BD94, 2)</f>
        <v>0</v>
      </c>
      <c r="X33" s="34"/>
      <c r="Y33" s="34"/>
      <c r="Z33" s="34"/>
      <c r="AA33" s="34"/>
      <c r="AB33" s="34"/>
      <c r="AC33" s="34"/>
      <c r="AD33" s="34"/>
      <c r="AE33" s="34"/>
      <c r="AF33" s="33"/>
      <c r="AG33" s="33"/>
      <c r="AH33" s="33"/>
      <c r="AI33" s="33"/>
      <c r="AJ33" s="33"/>
      <c r="AK33" s="34" t="n">
        <v>0</v>
      </c>
      <c r="AL33" s="34"/>
      <c r="AM33" s="34"/>
      <c r="AN33" s="34"/>
      <c r="AO33" s="34"/>
      <c r="AP33" s="33"/>
      <c r="AQ33" s="33"/>
      <c r="AR33" s="35"/>
      <c r="AS33" s="33"/>
      <c r="AT33" s="33"/>
      <c r="AU33" s="33"/>
      <c r="AV33" s="33"/>
      <c r="AW33" s="33"/>
      <c r="AX33" s="33"/>
      <c r="AY33" s="33"/>
      <c r="AZ33" s="33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8"/>
      <c r="D35" s="39" t="s">
        <v>43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44</v>
      </c>
      <c r="U35" s="40"/>
      <c r="V35" s="40"/>
      <c r="W35" s="40"/>
      <c r="X35" s="42" t="s">
        <v>45</v>
      </c>
      <c r="Y35" s="42"/>
      <c r="Z35" s="42"/>
      <c r="AA35" s="42"/>
      <c r="AB35" s="42"/>
      <c r="AC35" s="40"/>
      <c r="AD35" s="40"/>
      <c r="AE35" s="40"/>
      <c r="AF35" s="40"/>
      <c r="AG35" s="40"/>
      <c r="AH35" s="40"/>
      <c r="AI35" s="40"/>
      <c r="AJ35" s="40"/>
      <c r="AK35" s="43" t="n">
        <f aca="false">SUM(AK26:AK33)</f>
        <v>0</v>
      </c>
      <c r="AL35" s="43"/>
      <c r="AM35" s="43"/>
      <c r="AN35" s="43"/>
      <c r="AO35" s="43"/>
      <c r="AP35" s="38"/>
      <c r="AQ35" s="38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44"/>
      <c r="D49" s="45" t="s">
        <v>46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5" t="s">
        <v>47</v>
      </c>
      <c r="AI49" s="46"/>
      <c r="AJ49" s="46"/>
      <c r="AK49" s="46"/>
      <c r="AL49" s="46"/>
      <c r="AM49" s="46"/>
      <c r="AN49" s="46"/>
      <c r="AO49" s="46"/>
      <c r="AR49" s="44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7" t="s">
        <v>48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7" t="s">
        <v>49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7" t="s">
        <v>48</v>
      </c>
      <c r="AI60" s="25"/>
      <c r="AJ60" s="25"/>
      <c r="AK60" s="25"/>
      <c r="AL60" s="25"/>
      <c r="AM60" s="47" t="s">
        <v>49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5" t="s">
        <v>50</v>
      </c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5" t="s">
        <v>51</v>
      </c>
      <c r="AI64" s="48"/>
      <c r="AJ64" s="48"/>
      <c r="AK64" s="48"/>
      <c r="AL64" s="48"/>
      <c r="AM64" s="48"/>
      <c r="AN64" s="48"/>
      <c r="AO64" s="48"/>
      <c r="AP64" s="22"/>
      <c r="AQ64" s="22"/>
      <c r="AR64" s="23"/>
      <c r="BE64" s="22"/>
    </row>
    <row r="65" customFormat="false" ht="5.65" hidden="false" customHeight="true" outlineLevel="0" collapsed="false">
      <c r="B65" s="6"/>
      <c r="AR65" s="6"/>
    </row>
    <row r="66" customFormat="false" ht="5.65" hidden="false" customHeight="true" outlineLevel="0" collapsed="false">
      <c r="B66" s="6"/>
      <c r="AR66" s="6"/>
    </row>
    <row r="67" customFormat="false" ht="5.65" hidden="false" customHeight="true" outlineLevel="0" collapsed="false">
      <c r="B67" s="6"/>
      <c r="AR67" s="6"/>
    </row>
    <row r="68" customFormat="false" ht="5.65" hidden="false" customHeight="true" outlineLevel="0" collapsed="false">
      <c r="B68" s="6"/>
      <c r="AR68" s="6"/>
    </row>
    <row r="69" customFormat="false" ht="5.65" hidden="false" customHeight="true" outlineLevel="0" collapsed="false">
      <c r="B69" s="6"/>
      <c r="AR69" s="6"/>
    </row>
    <row r="70" customFormat="false" ht="5.65" hidden="false" customHeight="true" outlineLevel="0" collapsed="false">
      <c r="B70" s="6"/>
      <c r="AR70" s="6"/>
    </row>
    <row r="71" customFormat="false" ht="5.65" hidden="false" customHeight="true" outlineLevel="0" collapsed="false">
      <c r="B71" s="6"/>
      <c r="AR71" s="6"/>
    </row>
    <row r="72" customFormat="false" ht="5.65" hidden="false" customHeight="true" outlineLevel="0" collapsed="false">
      <c r="B72" s="6"/>
      <c r="AR72" s="6"/>
    </row>
    <row r="73" customFormat="false" ht="5.65" hidden="false" customHeight="true" outlineLevel="0" collapsed="false">
      <c r="B73" s="6"/>
      <c r="AR73" s="6"/>
    </row>
    <row r="74" customFormat="false" ht="5.65" hidden="false" customHeight="tru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7" t="s">
        <v>48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7" t="s">
        <v>49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7" t="s">
        <v>48</v>
      </c>
      <c r="AI75" s="25"/>
      <c r="AJ75" s="25"/>
      <c r="AK75" s="25"/>
      <c r="AL75" s="25"/>
      <c r="AM75" s="47" t="s">
        <v>49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23"/>
      <c r="BE77" s="22"/>
    </row>
    <row r="81" s="27" customFormat="true" ht="6.95" hidden="false" customHeight="true" outlineLevel="0" collapsed="false">
      <c r="A81" s="22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52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53" customFormat="true" ht="12" hidden="false" customHeight="true" outlineLevel="0" collapsed="false">
      <c r="B84" s="54"/>
      <c r="C84" s="15" t="s">
        <v>11</v>
      </c>
      <c r="L84" s="53" t="str">
        <f aca="false">K5</f>
        <v>10416</v>
      </c>
      <c r="AR84" s="54"/>
    </row>
    <row r="85" s="55" customFormat="true" ht="36.95" hidden="false" customHeight="true" outlineLevel="0" collapsed="false">
      <c r="B85" s="56"/>
      <c r="C85" s="57" t="s">
        <v>14</v>
      </c>
      <c r="L85" s="58" t="str">
        <f aca="false">K6</f>
        <v>REVITALIZÁCIA FONTÁNY V ZUZKINOM PARKU</v>
      </c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R85" s="56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18</v>
      </c>
      <c r="D87" s="22"/>
      <c r="E87" s="22"/>
      <c r="F87" s="22"/>
      <c r="G87" s="22"/>
      <c r="H87" s="22"/>
      <c r="I87" s="22"/>
      <c r="J87" s="22"/>
      <c r="K87" s="22"/>
      <c r="L87" s="59" t="str">
        <f aca="false">IF(K8="","",K8)</f>
        <v>Zuzkin park, Košice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20</v>
      </c>
      <c r="AJ87" s="22"/>
      <c r="AK87" s="22"/>
      <c r="AL87" s="22"/>
      <c r="AM87" s="60" t="str">
        <f aca="false">IF(AN8= "","",AN8)</f>
        <v>8. 12. 2025</v>
      </c>
      <c r="AN87" s="60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25.65" hidden="false" customHeight="true" outlineLevel="0" collapsed="false">
      <c r="A89" s="22"/>
      <c r="B89" s="23"/>
      <c r="C89" s="15" t="s">
        <v>22</v>
      </c>
      <c r="D89" s="22"/>
      <c r="E89" s="22"/>
      <c r="F89" s="22"/>
      <c r="G89" s="22"/>
      <c r="H89" s="22"/>
      <c r="I89" s="22"/>
      <c r="J89" s="22"/>
      <c r="K89" s="22"/>
      <c r="L89" s="53" t="str">
        <f aca="false">IF(E11= "","",E11)</f>
        <v> 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28</v>
      </c>
      <c r="AJ89" s="22"/>
      <c r="AK89" s="22"/>
      <c r="AL89" s="22"/>
      <c r="AM89" s="61" t="str">
        <f aca="false">IF(E17="","",E17)</f>
        <v>3linea s.r.o., Jesenského 26, Košice</v>
      </c>
      <c r="AN89" s="61"/>
      <c r="AO89" s="61"/>
      <c r="AP89" s="61"/>
      <c r="AQ89" s="22"/>
      <c r="AR89" s="23"/>
      <c r="AS89" s="62" t="s">
        <v>53</v>
      </c>
      <c r="AT89" s="62"/>
      <c r="AU89" s="63"/>
      <c r="AV89" s="63"/>
      <c r="AW89" s="63"/>
      <c r="AX89" s="63"/>
      <c r="AY89" s="63"/>
      <c r="AZ89" s="63"/>
      <c r="BA89" s="63"/>
      <c r="BB89" s="63"/>
      <c r="BC89" s="63"/>
      <c r="BD89" s="64"/>
      <c r="BE89" s="22"/>
    </row>
    <row r="90" s="27" customFormat="true" ht="15.15" hidden="false" customHeight="true" outlineLevel="0" collapsed="false">
      <c r="A90" s="22"/>
      <c r="B90" s="23"/>
      <c r="C90" s="15" t="s">
        <v>26</v>
      </c>
      <c r="D90" s="22"/>
      <c r="E90" s="22"/>
      <c r="F90" s="22"/>
      <c r="G90" s="22"/>
      <c r="H90" s="22"/>
      <c r="I90" s="22"/>
      <c r="J90" s="22"/>
      <c r="K90" s="22"/>
      <c r="L90" s="53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31</v>
      </c>
      <c r="AJ90" s="22"/>
      <c r="AK90" s="22"/>
      <c r="AL90" s="22"/>
      <c r="AM90" s="61" t="str">
        <f aca="false">IF(E20="","",E20)</f>
        <v> </v>
      </c>
      <c r="AN90" s="61"/>
      <c r="AO90" s="61"/>
      <c r="AP90" s="61"/>
      <c r="AQ90" s="22"/>
      <c r="AR90" s="23"/>
      <c r="AS90" s="62"/>
      <c r="AT90" s="62"/>
      <c r="AU90" s="65"/>
      <c r="AV90" s="65"/>
      <c r="AW90" s="65"/>
      <c r="AX90" s="65"/>
      <c r="AY90" s="65"/>
      <c r="AZ90" s="65"/>
      <c r="BA90" s="65"/>
      <c r="BB90" s="65"/>
      <c r="BC90" s="65"/>
      <c r="BD90" s="66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62"/>
      <c r="AT91" s="62"/>
      <c r="AU91" s="65"/>
      <c r="AV91" s="65"/>
      <c r="AW91" s="65"/>
      <c r="AX91" s="65"/>
      <c r="AY91" s="65"/>
      <c r="AZ91" s="65"/>
      <c r="BA91" s="65"/>
      <c r="BB91" s="65"/>
      <c r="BC91" s="65"/>
      <c r="BD91" s="66"/>
      <c r="BE91" s="22"/>
    </row>
    <row r="92" s="27" customFormat="true" ht="29.3" hidden="false" customHeight="true" outlineLevel="0" collapsed="false">
      <c r="A92" s="22"/>
      <c r="B92" s="23"/>
      <c r="C92" s="67" t="s">
        <v>54</v>
      </c>
      <c r="D92" s="67"/>
      <c r="E92" s="67"/>
      <c r="F92" s="67"/>
      <c r="G92" s="67"/>
      <c r="H92" s="68"/>
      <c r="I92" s="69" t="s">
        <v>55</v>
      </c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69"/>
      <c r="AF92" s="69"/>
      <c r="AG92" s="70" t="s">
        <v>56</v>
      </c>
      <c r="AH92" s="70"/>
      <c r="AI92" s="70"/>
      <c r="AJ92" s="70"/>
      <c r="AK92" s="70"/>
      <c r="AL92" s="70"/>
      <c r="AM92" s="70"/>
      <c r="AN92" s="71" t="s">
        <v>57</v>
      </c>
      <c r="AO92" s="71"/>
      <c r="AP92" s="71"/>
      <c r="AQ92" s="72" t="s">
        <v>58</v>
      </c>
      <c r="AR92" s="23"/>
      <c r="AS92" s="73" t="s">
        <v>59</v>
      </c>
      <c r="AT92" s="74" t="s">
        <v>60</v>
      </c>
      <c r="AU92" s="74" t="s">
        <v>61</v>
      </c>
      <c r="AV92" s="74" t="s">
        <v>62</v>
      </c>
      <c r="AW92" s="74" t="s">
        <v>63</v>
      </c>
      <c r="AX92" s="74" t="s">
        <v>64</v>
      </c>
      <c r="AY92" s="74" t="s">
        <v>65</v>
      </c>
      <c r="AZ92" s="74" t="s">
        <v>66</v>
      </c>
      <c r="BA92" s="74" t="s">
        <v>67</v>
      </c>
      <c r="BB92" s="74" t="s">
        <v>68</v>
      </c>
      <c r="BC92" s="74" t="s">
        <v>69</v>
      </c>
      <c r="BD92" s="75" t="s">
        <v>70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6"/>
      <c r="AT93" s="77"/>
      <c r="AU93" s="77"/>
      <c r="AV93" s="77"/>
      <c r="AW93" s="77"/>
      <c r="AX93" s="77"/>
      <c r="AY93" s="77"/>
      <c r="AZ93" s="77"/>
      <c r="BA93" s="77"/>
      <c r="BB93" s="77"/>
      <c r="BC93" s="77"/>
      <c r="BD93" s="78"/>
      <c r="BE93" s="22"/>
    </row>
    <row r="94" s="79" customFormat="true" ht="32.4" hidden="false" customHeight="true" outlineLevel="0" collapsed="false">
      <c r="B94" s="80"/>
      <c r="C94" s="81" t="s">
        <v>71</v>
      </c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3" t="n">
        <f aca="false">ROUND(SUM(AG95:AG98),2)</f>
        <v>0</v>
      </c>
      <c r="AH94" s="83"/>
      <c r="AI94" s="83"/>
      <c r="AJ94" s="83"/>
      <c r="AK94" s="83"/>
      <c r="AL94" s="83"/>
      <c r="AM94" s="83"/>
      <c r="AN94" s="84" t="n">
        <f aca="false">SUM(AG94,AT94)</f>
        <v>0</v>
      </c>
      <c r="AO94" s="84"/>
      <c r="AP94" s="84"/>
      <c r="AQ94" s="85"/>
      <c r="AR94" s="80"/>
      <c r="AS94" s="86" t="n">
        <f aca="false">ROUND(SUM(AS95:AS98),2)</f>
        <v>0</v>
      </c>
      <c r="AT94" s="87" t="n">
        <f aca="false">ROUND(SUM(AV94:AW94),2)</f>
        <v>0</v>
      </c>
      <c r="AU94" s="88" t="n">
        <f aca="false">ROUND(SUM(AU95:AU98),5)</f>
        <v>0</v>
      </c>
      <c r="AV94" s="87" t="n">
        <f aca="false">ROUND(AZ94*L29,2)</f>
        <v>0</v>
      </c>
      <c r="AW94" s="87" t="n">
        <f aca="false">ROUND(BA94*L30,2)</f>
        <v>0</v>
      </c>
      <c r="AX94" s="87" t="n">
        <f aca="false">ROUND(BB94*L29,2)</f>
        <v>0</v>
      </c>
      <c r="AY94" s="87" t="n">
        <f aca="false">ROUND(BC94*L30,2)</f>
        <v>0</v>
      </c>
      <c r="AZ94" s="87" t="n">
        <f aca="false">ROUND(SUM(AZ95:AZ98),2)</f>
        <v>0</v>
      </c>
      <c r="BA94" s="87" t="n">
        <f aca="false">ROUND(SUM(BA95:BA98),2)</f>
        <v>0</v>
      </c>
      <c r="BB94" s="87" t="n">
        <f aca="false">ROUND(SUM(BB95:BB98),2)</f>
        <v>0</v>
      </c>
      <c r="BC94" s="87" t="n">
        <f aca="false">ROUND(SUM(BC95:BC98),2)</f>
        <v>0</v>
      </c>
      <c r="BD94" s="89" t="n">
        <f aca="false">ROUND(SUM(BD95:BD98),2)</f>
        <v>0</v>
      </c>
      <c r="BS94" s="90" t="s">
        <v>72</v>
      </c>
      <c r="BT94" s="90" t="s">
        <v>73</v>
      </c>
      <c r="BU94" s="91" t="s">
        <v>74</v>
      </c>
      <c r="BV94" s="90" t="s">
        <v>75</v>
      </c>
      <c r="BW94" s="90" t="s">
        <v>3</v>
      </c>
      <c r="BX94" s="90" t="s">
        <v>76</v>
      </c>
      <c r="CL94" s="90"/>
    </row>
    <row r="95" s="103" customFormat="true" ht="16.5" hidden="false" customHeight="true" outlineLevel="0" collapsed="false">
      <c r="A95" s="92" t="s">
        <v>77</v>
      </c>
      <c r="B95" s="93"/>
      <c r="C95" s="94"/>
      <c r="D95" s="95" t="s">
        <v>78</v>
      </c>
      <c r="E95" s="95"/>
      <c r="F95" s="95"/>
      <c r="G95" s="95"/>
      <c r="H95" s="95"/>
      <c r="I95" s="96"/>
      <c r="J95" s="95" t="s">
        <v>79</v>
      </c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7" t="n">
        <f aca="false">'01 - Architektonicko stav...'!J30</f>
        <v>0</v>
      </c>
      <c r="AH95" s="97"/>
      <c r="AI95" s="97"/>
      <c r="AJ95" s="97"/>
      <c r="AK95" s="97"/>
      <c r="AL95" s="97"/>
      <c r="AM95" s="97"/>
      <c r="AN95" s="97" t="n">
        <f aca="false">SUM(AG95,AT95)</f>
        <v>0</v>
      </c>
      <c r="AO95" s="97"/>
      <c r="AP95" s="97"/>
      <c r="AQ95" s="98" t="s">
        <v>80</v>
      </c>
      <c r="AR95" s="93"/>
      <c r="AS95" s="99" t="n">
        <v>0</v>
      </c>
      <c r="AT95" s="100" t="n">
        <f aca="false">ROUND(SUM(AV95:AW95),2)</f>
        <v>0</v>
      </c>
      <c r="AU95" s="101" t="n">
        <f aca="false">'01 - Architektonicko stav...'!P129</f>
        <v>0</v>
      </c>
      <c r="AV95" s="100" t="n">
        <f aca="false">'01 - Architektonicko stav...'!J33</f>
        <v>0</v>
      </c>
      <c r="AW95" s="100" t="n">
        <f aca="false">'01 - Architektonicko stav...'!J34</f>
        <v>0</v>
      </c>
      <c r="AX95" s="100" t="n">
        <f aca="false">'01 - Architektonicko stav...'!J35</f>
        <v>0</v>
      </c>
      <c r="AY95" s="100" t="n">
        <f aca="false">'01 - Architektonicko stav...'!J36</f>
        <v>0</v>
      </c>
      <c r="AZ95" s="100" t="n">
        <f aca="false">'01 - Architektonicko stav...'!F33</f>
        <v>0</v>
      </c>
      <c r="BA95" s="100" t="n">
        <f aca="false">'01 - Architektonicko stav...'!F34</f>
        <v>0</v>
      </c>
      <c r="BB95" s="100" t="n">
        <f aca="false">'01 - Architektonicko stav...'!F35</f>
        <v>0</v>
      </c>
      <c r="BC95" s="100" t="n">
        <f aca="false">'01 - Architektonicko stav...'!F36</f>
        <v>0</v>
      </c>
      <c r="BD95" s="102" t="n">
        <f aca="false">'01 - Architektonicko stav...'!F37</f>
        <v>0</v>
      </c>
      <c r="BT95" s="104" t="s">
        <v>81</v>
      </c>
      <c r="BV95" s="104" t="s">
        <v>75</v>
      </c>
      <c r="BW95" s="104" t="s">
        <v>82</v>
      </c>
      <c r="BX95" s="104" t="s">
        <v>3</v>
      </c>
      <c r="CL95" s="104"/>
      <c r="CM95" s="104" t="s">
        <v>73</v>
      </c>
    </row>
    <row r="96" s="103" customFormat="true" ht="16.5" hidden="false" customHeight="true" outlineLevel="0" collapsed="false">
      <c r="A96" s="92" t="s">
        <v>77</v>
      </c>
      <c r="B96" s="93"/>
      <c r="C96" s="94"/>
      <c r="D96" s="95" t="s">
        <v>83</v>
      </c>
      <c r="E96" s="95"/>
      <c r="F96" s="95"/>
      <c r="G96" s="95"/>
      <c r="H96" s="95"/>
      <c r="I96" s="96"/>
      <c r="J96" s="95" t="s">
        <v>84</v>
      </c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7" t="n">
        <f aca="false">'02 - Zdravotechnika'!J30</f>
        <v>0</v>
      </c>
      <c r="AH96" s="97"/>
      <c r="AI96" s="97"/>
      <c r="AJ96" s="97"/>
      <c r="AK96" s="97"/>
      <c r="AL96" s="97"/>
      <c r="AM96" s="97"/>
      <c r="AN96" s="97" t="n">
        <f aca="false">SUM(AG96,AT96)</f>
        <v>0</v>
      </c>
      <c r="AO96" s="97"/>
      <c r="AP96" s="97"/>
      <c r="AQ96" s="98" t="s">
        <v>80</v>
      </c>
      <c r="AR96" s="93"/>
      <c r="AS96" s="99" t="n">
        <v>0</v>
      </c>
      <c r="AT96" s="100" t="n">
        <f aca="false">ROUND(SUM(AV96:AW96),2)</f>
        <v>0</v>
      </c>
      <c r="AU96" s="101" t="n">
        <f aca="false">'02 - Zdravotechnika'!P124</f>
        <v>0</v>
      </c>
      <c r="AV96" s="100" t="n">
        <f aca="false">'02 - Zdravotechnika'!J33</f>
        <v>0</v>
      </c>
      <c r="AW96" s="100" t="n">
        <f aca="false">'02 - Zdravotechnika'!J34</f>
        <v>0</v>
      </c>
      <c r="AX96" s="100" t="n">
        <f aca="false">'02 - Zdravotechnika'!J35</f>
        <v>0</v>
      </c>
      <c r="AY96" s="100" t="n">
        <f aca="false">'02 - Zdravotechnika'!J36</f>
        <v>0</v>
      </c>
      <c r="AZ96" s="100" t="n">
        <f aca="false">'02 - Zdravotechnika'!F33</f>
        <v>0</v>
      </c>
      <c r="BA96" s="100" t="n">
        <f aca="false">'02 - Zdravotechnika'!F34</f>
        <v>0</v>
      </c>
      <c r="BB96" s="100" t="n">
        <f aca="false">'02 - Zdravotechnika'!F35</f>
        <v>0</v>
      </c>
      <c r="BC96" s="100" t="n">
        <f aca="false">'02 - Zdravotechnika'!F36</f>
        <v>0</v>
      </c>
      <c r="BD96" s="102" t="n">
        <f aca="false">'02 - Zdravotechnika'!F37</f>
        <v>0</v>
      </c>
      <c r="BT96" s="104" t="s">
        <v>81</v>
      </c>
      <c r="BV96" s="104" t="s">
        <v>75</v>
      </c>
      <c r="BW96" s="104" t="s">
        <v>85</v>
      </c>
      <c r="BX96" s="104" t="s">
        <v>3</v>
      </c>
      <c r="CL96" s="104"/>
      <c r="CM96" s="104" t="s">
        <v>73</v>
      </c>
    </row>
    <row r="97" s="103" customFormat="true" ht="16.5" hidden="false" customHeight="true" outlineLevel="0" collapsed="false">
      <c r="A97" s="92" t="s">
        <v>77</v>
      </c>
      <c r="B97" s="93"/>
      <c r="C97" s="94"/>
      <c r="D97" s="95" t="s">
        <v>86</v>
      </c>
      <c r="E97" s="95"/>
      <c r="F97" s="95"/>
      <c r="G97" s="95"/>
      <c r="H97" s="95"/>
      <c r="I97" s="96"/>
      <c r="J97" s="95" t="s">
        <v>87</v>
      </c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7" t="n">
        <f aca="false">'03 - Elektroinštalácia'!J30</f>
        <v>0</v>
      </c>
      <c r="AH97" s="97"/>
      <c r="AI97" s="97"/>
      <c r="AJ97" s="97"/>
      <c r="AK97" s="97"/>
      <c r="AL97" s="97"/>
      <c r="AM97" s="97"/>
      <c r="AN97" s="97" t="n">
        <f aca="false">SUM(AG97,AT97)</f>
        <v>0</v>
      </c>
      <c r="AO97" s="97"/>
      <c r="AP97" s="97"/>
      <c r="AQ97" s="98" t="s">
        <v>80</v>
      </c>
      <c r="AR97" s="93"/>
      <c r="AS97" s="99" t="n">
        <v>0</v>
      </c>
      <c r="AT97" s="100" t="n">
        <f aca="false">ROUND(SUM(AV97:AW97),2)</f>
        <v>0</v>
      </c>
      <c r="AU97" s="101" t="n">
        <f aca="false">'03 - Elektroinštalácia'!P124</f>
        <v>0</v>
      </c>
      <c r="AV97" s="100" t="n">
        <f aca="false">'03 - Elektroinštalácia'!J33</f>
        <v>0</v>
      </c>
      <c r="AW97" s="100" t="n">
        <f aca="false">'03 - Elektroinštalácia'!J34</f>
        <v>0</v>
      </c>
      <c r="AX97" s="100" t="n">
        <f aca="false">'03 - Elektroinštalácia'!J35</f>
        <v>0</v>
      </c>
      <c r="AY97" s="100" t="n">
        <f aca="false">'03 - Elektroinštalácia'!J36</f>
        <v>0</v>
      </c>
      <c r="AZ97" s="100" t="n">
        <f aca="false">'03 - Elektroinštalácia'!F33</f>
        <v>0</v>
      </c>
      <c r="BA97" s="100" t="n">
        <f aca="false">'03 - Elektroinštalácia'!F34</f>
        <v>0</v>
      </c>
      <c r="BB97" s="100" t="n">
        <f aca="false">'03 - Elektroinštalácia'!F35</f>
        <v>0</v>
      </c>
      <c r="BC97" s="100" t="n">
        <f aca="false">'03 - Elektroinštalácia'!F36</f>
        <v>0</v>
      </c>
      <c r="BD97" s="102" t="n">
        <f aca="false">'03 - Elektroinštalácia'!F37</f>
        <v>0</v>
      </c>
      <c r="BT97" s="104" t="s">
        <v>81</v>
      </c>
      <c r="BV97" s="104" t="s">
        <v>75</v>
      </c>
      <c r="BW97" s="104" t="s">
        <v>88</v>
      </c>
      <c r="BX97" s="104" t="s">
        <v>3</v>
      </c>
      <c r="CL97" s="104" t="s">
        <v>24</v>
      </c>
      <c r="CM97" s="104" t="s">
        <v>73</v>
      </c>
    </row>
    <row r="98" s="103" customFormat="true" ht="16.5" hidden="false" customHeight="true" outlineLevel="0" collapsed="false">
      <c r="A98" s="92" t="s">
        <v>77</v>
      </c>
      <c r="B98" s="93"/>
      <c r="C98" s="94"/>
      <c r="D98" s="95" t="s">
        <v>89</v>
      </c>
      <c r="E98" s="95"/>
      <c r="F98" s="95"/>
      <c r="G98" s="95"/>
      <c r="H98" s="95"/>
      <c r="I98" s="96"/>
      <c r="J98" s="95" t="s">
        <v>90</v>
      </c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  <c r="AA98" s="95"/>
      <c r="AB98" s="95"/>
      <c r="AC98" s="95"/>
      <c r="AD98" s="95"/>
      <c r="AE98" s="95"/>
      <c r="AF98" s="95"/>
      <c r="AG98" s="97" t="n">
        <f aca="false">'04 - Technológia'!J30</f>
        <v>0</v>
      </c>
      <c r="AH98" s="97"/>
      <c r="AI98" s="97"/>
      <c r="AJ98" s="97"/>
      <c r="AK98" s="97"/>
      <c r="AL98" s="97"/>
      <c r="AM98" s="97"/>
      <c r="AN98" s="97" t="n">
        <f aca="false">SUM(AG98,AT98)</f>
        <v>0</v>
      </c>
      <c r="AO98" s="97"/>
      <c r="AP98" s="97"/>
      <c r="AQ98" s="98" t="s">
        <v>80</v>
      </c>
      <c r="AR98" s="93"/>
      <c r="AS98" s="105" t="n">
        <v>0</v>
      </c>
      <c r="AT98" s="106" t="n">
        <f aca="false">ROUND(SUM(AV98:AW98),2)</f>
        <v>0</v>
      </c>
      <c r="AU98" s="107" t="n">
        <f aca="false">'04 - Technológia'!P121</f>
        <v>0</v>
      </c>
      <c r="AV98" s="106" t="n">
        <f aca="false">'04 - Technológia'!J33</f>
        <v>0</v>
      </c>
      <c r="AW98" s="106" t="n">
        <f aca="false">'04 - Technológia'!J34</f>
        <v>0</v>
      </c>
      <c r="AX98" s="106" t="n">
        <f aca="false">'04 - Technológia'!J35</f>
        <v>0</v>
      </c>
      <c r="AY98" s="106" t="n">
        <f aca="false">'04 - Technológia'!J36</f>
        <v>0</v>
      </c>
      <c r="AZ98" s="106" t="n">
        <f aca="false">'04 - Technológia'!F33</f>
        <v>0</v>
      </c>
      <c r="BA98" s="106" t="n">
        <f aca="false">'04 - Technológia'!F34</f>
        <v>0</v>
      </c>
      <c r="BB98" s="106" t="n">
        <f aca="false">'04 - Technológia'!F35</f>
        <v>0</v>
      </c>
      <c r="BC98" s="106" t="n">
        <f aca="false">'04 - Technológia'!F36</f>
        <v>0</v>
      </c>
      <c r="BD98" s="108" t="n">
        <f aca="false">'04 - Technológia'!F37</f>
        <v>0</v>
      </c>
      <c r="BT98" s="104" t="s">
        <v>81</v>
      </c>
      <c r="BV98" s="104" t="s">
        <v>75</v>
      </c>
      <c r="BW98" s="104" t="s">
        <v>91</v>
      </c>
      <c r="BX98" s="104" t="s">
        <v>3</v>
      </c>
      <c r="CL98" s="104"/>
      <c r="CM98" s="104" t="s">
        <v>73</v>
      </c>
    </row>
    <row r="99" s="27" customFormat="true" ht="30" hidden="false" customHeight="true" outlineLevel="0" collapsed="false">
      <c r="A99" s="22"/>
      <c r="B99" s="23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3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</row>
    <row r="100" s="27" customFormat="true" ht="6.95" hidden="false" customHeight="true" outlineLevel="0" collapsed="false">
      <c r="A100" s="22"/>
      <c r="B100" s="49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23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</row>
  </sheetData>
  <mergeCells count="54"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  <mergeCell ref="D96:H96"/>
    <mergeCell ref="J96:AF96"/>
    <mergeCell ref="AG96:AM96"/>
    <mergeCell ref="AN96:AP96"/>
    <mergeCell ref="D97:H97"/>
    <mergeCell ref="J97:AF97"/>
    <mergeCell ref="AG97:AM97"/>
    <mergeCell ref="AN97:AP97"/>
    <mergeCell ref="D98:H98"/>
    <mergeCell ref="J98:AF98"/>
    <mergeCell ref="AG98:AM98"/>
    <mergeCell ref="AN98:AP98"/>
  </mergeCells>
  <hyperlinks>
    <hyperlink ref="A95" location="'01 - Architektonicko stav...'!C2" display="/"/>
    <hyperlink ref="A96" location="'02 - Zdravotechnika'!C2" display="/"/>
    <hyperlink ref="A97" location="'03 - Elektroinštalácia'!C2" display="/"/>
    <hyperlink ref="A98" location="'04 - Technológia'!C2" display="/"/>
  </hyperlink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BM213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75" activeCellId="0" sqref="A75"/>
    </sheetView>
  </sheetViews>
  <sheetFormatPr defaultColWidth="8.5078125" defaultRowHeight="12.8" customHeight="true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3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0" min="10" style="0" width="22.34"/>
    <col collapsed="false" customWidth="true" hidden="true" outlineLevel="0" max="11" min="11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82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73</v>
      </c>
    </row>
    <row r="4" customFormat="false" ht="24.95" hidden="false" customHeight="true" outlineLevel="0" collapsed="false">
      <c r="B4" s="6"/>
      <c r="D4" s="7" t="s">
        <v>92</v>
      </c>
      <c r="L4" s="6"/>
      <c r="M4" s="109" t="s">
        <v>8</v>
      </c>
      <c r="AT4" s="3" t="s">
        <v>2</v>
      </c>
    </row>
    <row r="5" customFormat="false" ht="6.95" hidden="false" customHeight="true" outlineLevel="0" collapsed="false">
      <c r="B5" s="6"/>
      <c r="L5" s="6"/>
    </row>
    <row r="6" customFormat="false" ht="12" hidden="false" customHeight="true" outlineLevel="0" collapsed="false">
      <c r="B6" s="6"/>
      <c r="D6" s="15" t="s">
        <v>14</v>
      </c>
      <c r="L6" s="6"/>
    </row>
    <row r="7" customFormat="false" ht="16.5" hidden="false" customHeight="true" outlineLevel="0" collapsed="false">
      <c r="B7" s="6"/>
      <c r="E7" s="110" t="str">
        <f aca="false">'Rekapitulácia stavby'!K6</f>
        <v>REVITALIZÁCIA FONTÁNY V ZUZKINOM PARKU</v>
      </c>
      <c r="F7" s="110"/>
      <c r="G7" s="110"/>
      <c r="H7" s="110"/>
      <c r="L7" s="6"/>
    </row>
    <row r="8" s="27" customFormat="true" ht="12" hidden="false" customHeight="true" outlineLevel="0" collapsed="false">
      <c r="A8" s="22"/>
      <c r="B8" s="23"/>
      <c r="C8" s="22"/>
      <c r="D8" s="15" t="s">
        <v>93</v>
      </c>
      <c r="E8" s="22"/>
      <c r="F8" s="22"/>
      <c r="G8" s="22"/>
      <c r="H8" s="22"/>
      <c r="I8" s="22"/>
      <c r="J8" s="22"/>
      <c r="K8" s="22"/>
      <c r="L8" s="44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6.5" hidden="false" customHeight="true" outlineLevel="0" collapsed="false">
      <c r="A9" s="22"/>
      <c r="B9" s="23"/>
      <c r="C9" s="22"/>
      <c r="D9" s="22"/>
      <c r="E9" s="58" t="s">
        <v>94</v>
      </c>
      <c r="F9" s="58"/>
      <c r="G9" s="58"/>
      <c r="H9" s="58"/>
      <c r="I9" s="22"/>
      <c r="J9" s="22"/>
      <c r="K9" s="22"/>
      <c r="L9" s="44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.8" hidden="false" customHeight="false" outlineLevel="0" collapsed="false">
      <c r="A10" s="22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44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2" hidden="false" customHeight="true" outlineLevel="0" collapsed="false">
      <c r="A11" s="22"/>
      <c r="B11" s="23"/>
      <c r="C11" s="22"/>
      <c r="D11" s="15" t="s">
        <v>16</v>
      </c>
      <c r="E11" s="22"/>
      <c r="F11" s="16"/>
      <c r="G11" s="22"/>
      <c r="H11" s="22"/>
      <c r="I11" s="15" t="s">
        <v>17</v>
      </c>
      <c r="J11" s="16"/>
      <c r="K11" s="22"/>
      <c r="L11" s="44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18</v>
      </c>
      <c r="E12" s="22"/>
      <c r="F12" s="16" t="s">
        <v>19</v>
      </c>
      <c r="G12" s="22"/>
      <c r="H12" s="22"/>
      <c r="I12" s="15" t="s">
        <v>20</v>
      </c>
      <c r="J12" s="111" t="str">
        <f aca="false">'Rekapitulácia stavby'!AN8</f>
        <v>8. 12. 2025</v>
      </c>
      <c r="K12" s="22"/>
      <c r="L12" s="44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0.8" hidden="false" customHeight="true" outlineLevel="0" collapsed="false">
      <c r="A13" s="22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44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12" hidden="false" customHeight="true" outlineLevel="0" collapsed="false">
      <c r="A14" s="22"/>
      <c r="B14" s="23"/>
      <c r="C14" s="22"/>
      <c r="D14" s="15" t="s">
        <v>22</v>
      </c>
      <c r="E14" s="22"/>
      <c r="F14" s="22"/>
      <c r="G14" s="22"/>
      <c r="H14" s="22"/>
      <c r="I14" s="15" t="s">
        <v>23</v>
      </c>
      <c r="J14" s="16" t="str">
        <f aca="false">IF('Rekapitulácia stavby'!AN10="","",'Rekapitulácia stavby'!AN10)</f>
        <v/>
      </c>
      <c r="K14" s="22"/>
      <c r="L14" s="44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8" hidden="false" customHeight="true" outlineLevel="0" collapsed="false">
      <c r="A15" s="22"/>
      <c r="B15" s="23"/>
      <c r="C15" s="22"/>
      <c r="D15" s="22"/>
      <c r="E15" s="16" t="str">
        <f aca="false">IF('Rekapitulácia stavby'!E11="","",'Rekapitulácia stavby'!E11)</f>
        <v> </v>
      </c>
      <c r="F15" s="22"/>
      <c r="G15" s="22"/>
      <c r="H15" s="22"/>
      <c r="I15" s="15" t="s">
        <v>25</v>
      </c>
      <c r="J15" s="16" t="str">
        <f aca="false">IF('Rekapitulácia stavby'!AN11="","",'Rekapitulácia stavby'!AN11)</f>
        <v/>
      </c>
      <c r="K15" s="22"/>
      <c r="L15" s="44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6.95" hidden="false" customHeight="true" outlineLevel="0" collapsed="false">
      <c r="A16" s="22"/>
      <c r="B16" s="23"/>
      <c r="C16" s="22"/>
      <c r="D16" s="22"/>
      <c r="E16" s="22"/>
      <c r="F16" s="22"/>
      <c r="G16" s="22"/>
      <c r="H16" s="22"/>
      <c r="I16" s="22"/>
      <c r="J16" s="22"/>
      <c r="K16" s="22"/>
      <c r="L16" s="44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12" hidden="false" customHeight="true" outlineLevel="0" collapsed="false">
      <c r="A17" s="22"/>
      <c r="B17" s="23"/>
      <c r="C17" s="22"/>
      <c r="D17" s="15" t="s">
        <v>26</v>
      </c>
      <c r="E17" s="22"/>
      <c r="F17" s="22"/>
      <c r="G17" s="22"/>
      <c r="H17" s="22"/>
      <c r="I17" s="15" t="s">
        <v>23</v>
      </c>
      <c r="J17" s="17" t="str">
        <f aca="false">'Rekapitulácia stavby'!AN13</f>
        <v>Vyplň údaj</v>
      </c>
      <c r="K17" s="22"/>
      <c r="L17" s="44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8" hidden="false" customHeight="true" outlineLevel="0" collapsed="false">
      <c r="A18" s="22"/>
      <c r="B18" s="23"/>
      <c r="C18" s="22"/>
      <c r="D18" s="22"/>
      <c r="E18" s="112" t="str">
        <f aca="false">'Rekapitulácia stavby'!E14</f>
        <v>Vyplň údaj</v>
      </c>
      <c r="F18" s="112"/>
      <c r="G18" s="112"/>
      <c r="H18" s="112"/>
      <c r="I18" s="15" t="s">
        <v>25</v>
      </c>
      <c r="J18" s="17" t="str">
        <f aca="false">'Rekapitulácia stavby'!AN14</f>
        <v>Vyplň údaj</v>
      </c>
      <c r="K18" s="22"/>
      <c r="L18" s="44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6.95" hidden="false" customHeight="true" outlineLevel="0" collapsed="false">
      <c r="A19" s="22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44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12" hidden="false" customHeight="true" outlineLevel="0" collapsed="false">
      <c r="A20" s="22"/>
      <c r="B20" s="23"/>
      <c r="C20" s="22"/>
      <c r="D20" s="15" t="s">
        <v>28</v>
      </c>
      <c r="E20" s="22"/>
      <c r="F20" s="22"/>
      <c r="G20" s="22"/>
      <c r="H20" s="22"/>
      <c r="I20" s="15" t="s">
        <v>23</v>
      </c>
      <c r="J20" s="16"/>
      <c r="K20" s="22"/>
      <c r="L20" s="44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8" hidden="false" customHeight="true" outlineLevel="0" collapsed="false">
      <c r="A21" s="22"/>
      <c r="B21" s="23"/>
      <c r="C21" s="22"/>
      <c r="D21" s="22"/>
      <c r="E21" s="16" t="s">
        <v>29</v>
      </c>
      <c r="F21" s="22"/>
      <c r="G21" s="22"/>
      <c r="H21" s="22"/>
      <c r="I21" s="15" t="s">
        <v>25</v>
      </c>
      <c r="J21" s="16"/>
      <c r="K21" s="22"/>
      <c r="L21" s="44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6.95" hidden="false" customHeight="true" outlineLevel="0" collapsed="false">
      <c r="A22" s="22"/>
      <c r="B22" s="23"/>
      <c r="C22" s="22"/>
      <c r="D22" s="22"/>
      <c r="E22" s="22"/>
      <c r="F22" s="22"/>
      <c r="G22" s="22"/>
      <c r="H22" s="22"/>
      <c r="I22" s="22"/>
      <c r="J22" s="22"/>
      <c r="K22" s="22"/>
      <c r="L22" s="44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12" hidden="false" customHeight="true" outlineLevel="0" collapsed="false">
      <c r="A23" s="22"/>
      <c r="B23" s="23"/>
      <c r="C23" s="22"/>
      <c r="D23" s="15" t="s">
        <v>31</v>
      </c>
      <c r="E23" s="22"/>
      <c r="F23" s="22"/>
      <c r="G23" s="22"/>
      <c r="H23" s="22"/>
      <c r="I23" s="15" t="s">
        <v>23</v>
      </c>
      <c r="J23" s="16" t="str">
        <f aca="false">IF('Rekapitulácia stavby'!AN19="","",'Rekapitulácia stavby'!AN19)</f>
        <v/>
      </c>
      <c r="K23" s="22"/>
      <c r="L23" s="44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8" hidden="false" customHeight="true" outlineLevel="0" collapsed="false">
      <c r="A24" s="22"/>
      <c r="B24" s="23"/>
      <c r="C24" s="22"/>
      <c r="D24" s="22"/>
      <c r="E24" s="16" t="str">
        <f aca="false">IF('Rekapitulácia stavby'!E20="","",'Rekapitulácia stavby'!E20)</f>
        <v> </v>
      </c>
      <c r="F24" s="22"/>
      <c r="G24" s="22"/>
      <c r="H24" s="22"/>
      <c r="I24" s="15" t="s">
        <v>25</v>
      </c>
      <c r="J24" s="16" t="str">
        <f aca="false">IF('Rekapitulácia stavby'!AN20="","",'Rekapitulácia stavby'!AN20)</f>
        <v/>
      </c>
      <c r="K24" s="22"/>
      <c r="L24" s="44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27" customFormat="true" ht="6.95" hidden="false" customHeight="true" outlineLevel="0" collapsed="false">
      <c r="A25" s="22"/>
      <c r="B25" s="23"/>
      <c r="C25" s="22"/>
      <c r="D25" s="22"/>
      <c r="E25" s="22"/>
      <c r="F25" s="22"/>
      <c r="G25" s="22"/>
      <c r="H25" s="22"/>
      <c r="I25" s="22"/>
      <c r="J25" s="22"/>
      <c r="K25" s="22"/>
      <c r="L25" s="44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</row>
    <row r="26" s="27" customFormat="true" ht="12" hidden="false" customHeight="true" outlineLevel="0" collapsed="false">
      <c r="A26" s="22"/>
      <c r="B26" s="23"/>
      <c r="C26" s="22"/>
      <c r="D26" s="15" t="s">
        <v>32</v>
      </c>
      <c r="E26" s="22"/>
      <c r="F26" s="22"/>
      <c r="G26" s="22"/>
      <c r="H26" s="22"/>
      <c r="I26" s="22"/>
      <c r="J26" s="22"/>
      <c r="K26" s="22"/>
      <c r="L26" s="44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116" customFormat="true" ht="16.5" hidden="false" customHeight="true" outlineLevel="0" collapsed="false">
      <c r="A27" s="113"/>
      <c r="B27" s="114"/>
      <c r="C27" s="113"/>
      <c r="D27" s="113"/>
      <c r="E27" s="20"/>
      <c r="F27" s="20"/>
      <c r="G27" s="20"/>
      <c r="H27" s="20"/>
      <c r="I27" s="113"/>
      <c r="J27" s="113"/>
      <c r="K27" s="113"/>
      <c r="L27" s="115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</row>
    <row r="28" s="27" customFormat="true" ht="6.95" hidden="false" customHeight="tru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44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7"/>
      <c r="E29" s="77"/>
      <c r="F29" s="77"/>
      <c r="G29" s="77"/>
      <c r="H29" s="77"/>
      <c r="I29" s="77"/>
      <c r="J29" s="77"/>
      <c r="K29" s="77"/>
      <c r="L29" s="44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25.45" hidden="false" customHeight="true" outlineLevel="0" collapsed="false">
      <c r="A30" s="22"/>
      <c r="B30" s="23"/>
      <c r="C30" s="22"/>
      <c r="D30" s="117" t="s">
        <v>33</v>
      </c>
      <c r="E30" s="22"/>
      <c r="F30" s="22"/>
      <c r="G30" s="22"/>
      <c r="H30" s="22"/>
      <c r="I30" s="22"/>
      <c r="J30" s="118" t="n">
        <f aca="false">ROUND(J129, 2)</f>
        <v>0</v>
      </c>
      <c r="K30" s="22"/>
      <c r="L30" s="44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6.95" hidden="false" customHeight="true" outlineLevel="0" collapsed="false">
      <c r="A31" s="22"/>
      <c r="B31" s="23"/>
      <c r="C31" s="22"/>
      <c r="D31" s="77"/>
      <c r="E31" s="77"/>
      <c r="F31" s="77"/>
      <c r="G31" s="77"/>
      <c r="H31" s="77"/>
      <c r="I31" s="77"/>
      <c r="J31" s="77"/>
      <c r="K31" s="77"/>
      <c r="L31" s="44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22"/>
      <c r="F32" s="119" t="s">
        <v>35</v>
      </c>
      <c r="G32" s="22"/>
      <c r="H32" s="22"/>
      <c r="I32" s="119" t="s">
        <v>34</v>
      </c>
      <c r="J32" s="119" t="s">
        <v>36</v>
      </c>
      <c r="K32" s="22"/>
      <c r="L32" s="44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false" customHeight="true" outlineLevel="0" collapsed="false">
      <c r="A33" s="22"/>
      <c r="B33" s="23"/>
      <c r="C33" s="22"/>
      <c r="D33" s="120" t="s">
        <v>37</v>
      </c>
      <c r="E33" s="31" t="s">
        <v>38</v>
      </c>
      <c r="F33" s="121" t="n">
        <f aca="false">ROUND((SUM(BE129:BE212)),  2)</f>
        <v>0</v>
      </c>
      <c r="G33" s="122"/>
      <c r="H33" s="122"/>
      <c r="I33" s="123" t="n">
        <v>0.23</v>
      </c>
      <c r="J33" s="121" t="n">
        <f aca="false">ROUND(((SUM(BE129:BE212))*I33),  2)</f>
        <v>0</v>
      </c>
      <c r="K33" s="22"/>
      <c r="L33" s="44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false" customHeight="true" outlineLevel="0" collapsed="false">
      <c r="A34" s="22"/>
      <c r="B34" s="23"/>
      <c r="C34" s="22"/>
      <c r="D34" s="22"/>
      <c r="E34" s="31" t="s">
        <v>39</v>
      </c>
      <c r="F34" s="121" t="n">
        <f aca="false">ROUND((SUM(BF129:BF212)),  2)</f>
        <v>0</v>
      </c>
      <c r="G34" s="122"/>
      <c r="H34" s="122"/>
      <c r="I34" s="123" t="n">
        <v>0.23</v>
      </c>
      <c r="J34" s="121" t="n">
        <f aca="false">ROUND(((SUM(BF129:BF212))*I34),  2)</f>
        <v>0</v>
      </c>
      <c r="K34" s="22"/>
      <c r="L34" s="44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40</v>
      </c>
      <c r="F35" s="124" t="n">
        <f aca="false">ROUND((SUM(BG129:BG212)),  2)</f>
        <v>0</v>
      </c>
      <c r="G35" s="22"/>
      <c r="H35" s="22"/>
      <c r="I35" s="125" t="n">
        <v>0.23</v>
      </c>
      <c r="J35" s="124" t="n">
        <f aca="false">0</f>
        <v>0</v>
      </c>
      <c r="K35" s="22"/>
      <c r="L35" s="44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14.4" hidden="true" customHeight="true" outlineLevel="0" collapsed="false">
      <c r="A36" s="22"/>
      <c r="B36" s="23"/>
      <c r="C36" s="22"/>
      <c r="D36" s="22"/>
      <c r="E36" s="15" t="s">
        <v>41</v>
      </c>
      <c r="F36" s="124" t="n">
        <f aca="false">ROUND((SUM(BH129:BH212)),  2)</f>
        <v>0</v>
      </c>
      <c r="G36" s="22"/>
      <c r="H36" s="22"/>
      <c r="I36" s="125" t="n">
        <v>0.23</v>
      </c>
      <c r="J36" s="124" t="n">
        <f aca="false">0</f>
        <v>0</v>
      </c>
      <c r="K36" s="22"/>
      <c r="L36" s="44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14.4" hidden="true" customHeight="true" outlineLevel="0" collapsed="false">
      <c r="A37" s="22"/>
      <c r="B37" s="23"/>
      <c r="C37" s="22"/>
      <c r="D37" s="22"/>
      <c r="E37" s="31" t="s">
        <v>42</v>
      </c>
      <c r="F37" s="121" t="n">
        <f aca="false">ROUND((SUM(BI129:BI212)),  2)</f>
        <v>0</v>
      </c>
      <c r="G37" s="122"/>
      <c r="H37" s="122"/>
      <c r="I37" s="123" t="n">
        <v>0</v>
      </c>
      <c r="J37" s="121" t="n">
        <f aca="false">0</f>
        <v>0</v>
      </c>
      <c r="K37" s="22"/>
      <c r="L37" s="44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6.95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44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s="27" customFormat="true" ht="25.45" hidden="false" customHeight="true" outlineLevel="0" collapsed="false">
      <c r="A39" s="22"/>
      <c r="B39" s="23"/>
      <c r="C39" s="126"/>
      <c r="D39" s="127" t="s">
        <v>43</v>
      </c>
      <c r="E39" s="68"/>
      <c r="F39" s="68"/>
      <c r="G39" s="128" t="s">
        <v>44</v>
      </c>
      <c r="H39" s="129" t="s">
        <v>45</v>
      </c>
      <c r="I39" s="68"/>
      <c r="J39" s="130" t="n">
        <f aca="false">SUM(J30:J37)</f>
        <v>0</v>
      </c>
      <c r="K39" s="131"/>
      <c r="L39" s="44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</row>
    <row r="40" s="27" customFormat="true" ht="14.4" hidden="false" customHeight="true" outlineLevel="0" collapsed="false">
      <c r="A40" s="22"/>
      <c r="B40" s="23"/>
      <c r="C40" s="22"/>
      <c r="D40" s="22"/>
      <c r="E40" s="22"/>
      <c r="F40" s="22"/>
      <c r="G40" s="22"/>
      <c r="H40" s="22"/>
      <c r="I40" s="22"/>
      <c r="J40" s="22"/>
      <c r="K40" s="22"/>
      <c r="L40" s="44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44"/>
      <c r="D50" s="45" t="s">
        <v>46</v>
      </c>
      <c r="E50" s="46"/>
      <c r="F50" s="46"/>
      <c r="G50" s="45" t="s">
        <v>47</v>
      </c>
      <c r="H50" s="46"/>
      <c r="I50" s="46"/>
      <c r="J50" s="46"/>
      <c r="K50" s="46"/>
      <c r="L50" s="44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7" t="s">
        <v>48</v>
      </c>
      <c r="E61" s="25"/>
      <c r="F61" s="132" t="s">
        <v>49</v>
      </c>
      <c r="G61" s="47" t="s">
        <v>48</v>
      </c>
      <c r="H61" s="25"/>
      <c r="I61" s="25"/>
      <c r="J61" s="133" t="s">
        <v>49</v>
      </c>
      <c r="K61" s="25"/>
      <c r="L61" s="44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5" t="s">
        <v>50</v>
      </c>
      <c r="E65" s="48"/>
      <c r="F65" s="48"/>
      <c r="G65" s="45" t="s">
        <v>51</v>
      </c>
      <c r="H65" s="48"/>
      <c r="I65" s="48"/>
      <c r="J65" s="48"/>
      <c r="K65" s="48"/>
      <c r="L65" s="44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5.65" hidden="false" customHeight="true" outlineLevel="0" collapsed="false">
      <c r="B67" s="6"/>
      <c r="L67" s="6"/>
    </row>
    <row r="68" customFormat="false" ht="5.65" hidden="false" customHeight="true" outlineLevel="0" collapsed="false">
      <c r="B68" s="6"/>
      <c r="L68" s="6"/>
    </row>
    <row r="69" customFormat="false" ht="5.65" hidden="false" customHeight="true" outlineLevel="0" collapsed="false">
      <c r="B69" s="6"/>
      <c r="L69" s="6"/>
    </row>
    <row r="70" customFormat="false" ht="5.65" hidden="false" customHeight="true" outlineLevel="0" collapsed="false">
      <c r="B70" s="6"/>
      <c r="L70" s="6"/>
    </row>
    <row r="71" customFormat="false" ht="5.65" hidden="false" customHeight="true" outlineLevel="0" collapsed="false">
      <c r="B71" s="6"/>
      <c r="L71" s="6"/>
    </row>
    <row r="72" customFormat="false" ht="5.65" hidden="false" customHeight="true" outlineLevel="0" collapsed="false">
      <c r="B72" s="6"/>
      <c r="L72" s="6"/>
    </row>
    <row r="73" customFormat="false" ht="5.65" hidden="false" customHeight="true" outlineLevel="0" collapsed="false">
      <c r="B73" s="6"/>
      <c r="L73" s="6"/>
    </row>
    <row r="74" customFormat="false" ht="5.65" hidden="false" customHeight="true" outlineLevel="0" collapsed="false">
      <c r="B74" s="6"/>
      <c r="L74" s="6"/>
    </row>
    <row r="75" customFormat="false" ht="5.65" hidden="false" customHeight="tru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7" t="s">
        <v>48</v>
      </c>
      <c r="E76" s="25"/>
      <c r="F76" s="132" t="s">
        <v>49</v>
      </c>
      <c r="G76" s="47" t="s">
        <v>48</v>
      </c>
      <c r="H76" s="25"/>
      <c r="I76" s="25"/>
      <c r="J76" s="133" t="s">
        <v>49</v>
      </c>
      <c r="K76" s="25"/>
      <c r="L76" s="44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95</v>
      </c>
      <c r="D82" s="22"/>
      <c r="E82" s="22"/>
      <c r="F82" s="22"/>
      <c r="G82" s="22"/>
      <c r="H82" s="22"/>
      <c r="I82" s="22"/>
      <c r="J82" s="22"/>
      <c r="K82" s="22"/>
      <c r="L82" s="44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44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14</v>
      </c>
      <c r="D84" s="22"/>
      <c r="E84" s="22"/>
      <c r="F84" s="22"/>
      <c r="G84" s="22"/>
      <c r="H84" s="22"/>
      <c r="I84" s="22"/>
      <c r="J84" s="22"/>
      <c r="K84" s="22"/>
      <c r="L84" s="44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10" t="str">
        <f aca="false">E7</f>
        <v>REVITALIZÁCIA FONTÁNY V ZUZKINOM PARKU</v>
      </c>
      <c r="F85" s="110"/>
      <c r="G85" s="110"/>
      <c r="H85" s="110"/>
      <c r="I85" s="22"/>
      <c r="J85" s="22"/>
      <c r="K85" s="22"/>
      <c r="L85" s="44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12" hidden="false" customHeight="true" outlineLevel="0" collapsed="false">
      <c r="A86" s="22"/>
      <c r="B86" s="23"/>
      <c r="C86" s="15" t="s">
        <v>93</v>
      </c>
      <c r="D86" s="22"/>
      <c r="E86" s="22"/>
      <c r="F86" s="22"/>
      <c r="G86" s="22"/>
      <c r="H86" s="22"/>
      <c r="I86" s="22"/>
      <c r="J86" s="22"/>
      <c r="K86" s="22"/>
      <c r="L86" s="44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6.5" hidden="false" customHeight="true" outlineLevel="0" collapsed="false">
      <c r="A87" s="22"/>
      <c r="B87" s="23"/>
      <c r="C87" s="22"/>
      <c r="D87" s="22"/>
      <c r="E87" s="58" t="str">
        <f aca="false">E9</f>
        <v>01 - Architektonicko stavebná časť</v>
      </c>
      <c r="F87" s="58"/>
      <c r="G87" s="58"/>
      <c r="H87" s="58"/>
      <c r="I87" s="22"/>
      <c r="J87" s="22"/>
      <c r="K87" s="22"/>
      <c r="L87" s="44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44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2" hidden="false" customHeight="true" outlineLevel="0" collapsed="false">
      <c r="A89" s="22"/>
      <c r="B89" s="23"/>
      <c r="C89" s="15" t="s">
        <v>18</v>
      </c>
      <c r="D89" s="22"/>
      <c r="E89" s="22"/>
      <c r="F89" s="16" t="str">
        <f aca="false">F12</f>
        <v>Zuzkin park, Košice</v>
      </c>
      <c r="G89" s="22"/>
      <c r="H89" s="22"/>
      <c r="I89" s="15" t="s">
        <v>20</v>
      </c>
      <c r="J89" s="111" t="str">
        <f aca="false">IF(J12="","",J12)</f>
        <v>8. 12. 2025</v>
      </c>
      <c r="K89" s="22"/>
      <c r="L89" s="44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6.95" hidden="false" customHeight="true" outlineLevel="0" collapsed="false">
      <c r="A90" s="22"/>
      <c r="B90" s="23"/>
      <c r="C90" s="22"/>
      <c r="D90" s="22"/>
      <c r="E90" s="22"/>
      <c r="F90" s="22"/>
      <c r="G90" s="22"/>
      <c r="H90" s="22"/>
      <c r="I90" s="22"/>
      <c r="J90" s="22"/>
      <c r="K90" s="22"/>
      <c r="L90" s="44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40.05" hidden="false" customHeight="true" outlineLevel="0" collapsed="false">
      <c r="A91" s="22"/>
      <c r="B91" s="23"/>
      <c r="C91" s="15" t="s">
        <v>22</v>
      </c>
      <c r="D91" s="22"/>
      <c r="E91" s="22"/>
      <c r="F91" s="16" t="str">
        <f aca="false">E15</f>
        <v> </v>
      </c>
      <c r="G91" s="22"/>
      <c r="H91" s="22"/>
      <c r="I91" s="15" t="s">
        <v>28</v>
      </c>
      <c r="J91" s="134" t="str">
        <f aca="false">E21</f>
        <v>3linea s.r.o., Jesenského 26, Košice</v>
      </c>
      <c r="K91" s="22"/>
      <c r="L91" s="44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15.15" hidden="false" customHeight="true" outlineLevel="0" collapsed="false">
      <c r="A92" s="22"/>
      <c r="B92" s="23"/>
      <c r="C92" s="15" t="s">
        <v>26</v>
      </c>
      <c r="D92" s="22"/>
      <c r="E92" s="22"/>
      <c r="F92" s="16" t="str">
        <f aca="false">IF(E18="","",E18)</f>
        <v>Vyplň údaj</v>
      </c>
      <c r="G92" s="22"/>
      <c r="H92" s="22"/>
      <c r="I92" s="15" t="s">
        <v>31</v>
      </c>
      <c r="J92" s="134" t="str">
        <f aca="false">E24</f>
        <v> </v>
      </c>
      <c r="K92" s="22"/>
      <c r="L92" s="44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44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9.3" hidden="false" customHeight="true" outlineLevel="0" collapsed="false">
      <c r="A94" s="22"/>
      <c r="B94" s="23"/>
      <c r="C94" s="135" t="s">
        <v>96</v>
      </c>
      <c r="D94" s="126"/>
      <c r="E94" s="126"/>
      <c r="F94" s="126"/>
      <c r="G94" s="126"/>
      <c r="H94" s="126"/>
      <c r="I94" s="126"/>
      <c r="J94" s="136" t="s">
        <v>97</v>
      </c>
      <c r="K94" s="126"/>
      <c r="L94" s="44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</row>
    <row r="95" s="27" customFormat="true" ht="10.3" hidden="false" customHeight="true" outlineLevel="0" collapsed="false">
      <c r="A95" s="22"/>
      <c r="B95" s="23"/>
      <c r="C95" s="22"/>
      <c r="D95" s="22"/>
      <c r="E95" s="22"/>
      <c r="F95" s="22"/>
      <c r="G95" s="22"/>
      <c r="H95" s="22"/>
      <c r="I95" s="22"/>
      <c r="J95" s="22"/>
      <c r="K95" s="22"/>
      <c r="L95" s="44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</row>
    <row r="96" s="27" customFormat="true" ht="22.8" hidden="false" customHeight="true" outlineLevel="0" collapsed="false">
      <c r="A96" s="22"/>
      <c r="B96" s="23"/>
      <c r="C96" s="137" t="s">
        <v>98</v>
      </c>
      <c r="D96" s="22"/>
      <c r="E96" s="22"/>
      <c r="F96" s="22"/>
      <c r="G96" s="22"/>
      <c r="H96" s="22"/>
      <c r="I96" s="22"/>
      <c r="J96" s="118" t="n">
        <f aca="false">J129</f>
        <v>0</v>
      </c>
      <c r="K96" s="22"/>
      <c r="L96" s="44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U96" s="3" t="s">
        <v>99</v>
      </c>
    </row>
    <row r="97" s="138" customFormat="true" ht="24.95" hidden="false" customHeight="true" outlineLevel="0" collapsed="false">
      <c r="B97" s="139"/>
      <c r="D97" s="140" t="s">
        <v>100</v>
      </c>
      <c r="E97" s="141"/>
      <c r="F97" s="141"/>
      <c r="G97" s="141"/>
      <c r="H97" s="141"/>
      <c r="I97" s="141"/>
      <c r="J97" s="142" t="n">
        <f aca="false">J130</f>
        <v>0</v>
      </c>
      <c r="L97" s="139"/>
    </row>
    <row r="98" s="143" customFormat="true" ht="19.9" hidden="false" customHeight="true" outlineLevel="0" collapsed="false">
      <c r="B98" s="144"/>
      <c r="D98" s="145" t="s">
        <v>101</v>
      </c>
      <c r="E98" s="146"/>
      <c r="F98" s="146"/>
      <c r="G98" s="146"/>
      <c r="H98" s="146"/>
      <c r="I98" s="146"/>
      <c r="J98" s="147" t="n">
        <f aca="false">J131</f>
        <v>0</v>
      </c>
      <c r="L98" s="144"/>
    </row>
    <row r="99" s="143" customFormat="true" ht="19.9" hidden="false" customHeight="true" outlineLevel="0" collapsed="false">
      <c r="B99" s="144"/>
      <c r="D99" s="145" t="s">
        <v>102</v>
      </c>
      <c r="E99" s="146"/>
      <c r="F99" s="146"/>
      <c r="G99" s="146"/>
      <c r="H99" s="146"/>
      <c r="I99" s="146"/>
      <c r="J99" s="147" t="n">
        <f aca="false">J155</f>
        <v>0</v>
      </c>
      <c r="L99" s="144"/>
    </row>
    <row r="100" s="143" customFormat="true" ht="19.9" hidden="false" customHeight="true" outlineLevel="0" collapsed="false">
      <c r="B100" s="144"/>
      <c r="D100" s="145" t="s">
        <v>103</v>
      </c>
      <c r="E100" s="146"/>
      <c r="F100" s="146"/>
      <c r="G100" s="146"/>
      <c r="H100" s="146"/>
      <c r="I100" s="146"/>
      <c r="J100" s="147" t="n">
        <f aca="false">J163</f>
        <v>0</v>
      </c>
      <c r="L100" s="144"/>
    </row>
    <row r="101" s="143" customFormat="true" ht="19.9" hidden="false" customHeight="true" outlineLevel="0" collapsed="false">
      <c r="B101" s="144"/>
      <c r="D101" s="145" t="s">
        <v>104</v>
      </c>
      <c r="E101" s="146"/>
      <c r="F101" s="146"/>
      <c r="G101" s="146"/>
      <c r="H101" s="146"/>
      <c r="I101" s="146"/>
      <c r="J101" s="147" t="n">
        <f aca="false">J170</f>
        <v>0</v>
      </c>
      <c r="L101" s="144"/>
    </row>
    <row r="102" s="143" customFormat="true" ht="19.9" hidden="false" customHeight="true" outlineLevel="0" collapsed="false">
      <c r="B102" s="144"/>
      <c r="D102" s="145" t="s">
        <v>105</v>
      </c>
      <c r="E102" s="146"/>
      <c r="F102" s="146"/>
      <c r="G102" s="146"/>
      <c r="H102" s="146"/>
      <c r="I102" s="146"/>
      <c r="J102" s="147" t="n">
        <f aca="false">J176</f>
        <v>0</v>
      </c>
      <c r="L102" s="144"/>
    </row>
    <row r="103" s="143" customFormat="true" ht="19.9" hidden="false" customHeight="true" outlineLevel="0" collapsed="false">
      <c r="B103" s="144"/>
      <c r="D103" s="145" t="s">
        <v>106</v>
      </c>
      <c r="E103" s="146"/>
      <c r="F103" s="146"/>
      <c r="G103" s="146"/>
      <c r="H103" s="146"/>
      <c r="I103" s="146"/>
      <c r="J103" s="147" t="n">
        <f aca="false">J180</f>
        <v>0</v>
      </c>
      <c r="L103" s="144"/>
    </row>
    <row r="104" s="143" customFormat="true" ht="19.9" hidden="false" customHeight="true" outlineLevel="0" collapsed="false">
      <c r="B104" s="144"/>
      <c r="D104" s="145" t="s">
        <v>107</v>
      </c>
      <c r="E104" s="146"/>
      <c r="F104" s="146"/>
      <c r="G104" s="146"/>
      <c r="H104" s="146"/>
      <c r="I104" s="146"/>
      <c r="J104" s="147" t="n">
        <f aca="false">J196</f>
        <v>0</v>
      </c>
      <c r="L104" s="144"/>
    </row>
    <row r="105" s="138" customFormat="true" ht="24.95" hidden="false" customHeight="true" outlineLevel="0" collapsed="false">
      <c r="B105" s="139"/>
      <c r="D105" s="140" t="s">
        <v>108</v>
      </c>
      <c r="E105" s="141"/>
      <c r="F105" s="141"/>
      <c r="G105" s="141"/>
      <c r="H105" s="141"/>
      <c r="I105" s="141"/>
      <c r="J105" s="142" t="n">
        <f aca="false">J198</f>
        <v>0</v>
      </c>
      <c r="L105" s="139"/>
    </row>
    <row r="106" s="143" customFormat="true" ht="19.9" hidden="false" customHeight="true" outlineLevel="0" collapsed="false">
      <c r="B106" s="144"/>
      <c r="D106" s="145" t="s">
        <v>109</v>
      </c>
      <c r="E106" s="146"/>
      <c r="F106" s="146"/>
      <c r="G106" s="146"/>
      <c r="H106" s="146"/>
      <c r="I106" s="146"/>
      <c r="J106" s="147" t="n">
        <f aca="false">J199</f>
        <v>0</v>
      </c>
      <c r="L106" s="144"/>
    </row>
    <row r="107" s="143" customFormat="true" ht="19.9" hidden="false" customHeight="true" outlineLevel="0" collapsed="false">
      <c r="B107" s="144"/>
      <c r="D107" s="145" t="s">
        <v>110</v>
      </c>
      <c r="E107" s="146"/>
      <c r="F107" s="146"/>
      <c r="G107" s="146"/>
      <c r="H107" s="146"/>
      <c r="I107" s="146"/>
      <c r="J107" s="147" t="n">
        <f aca="false">J203</f>
        <v>0</v>
      </c>
      <c r="L107" s="144"/>
    </row>
    <row r="108" s="143" customFormat="true" ht="19.9" hidden="false" customHeight="true" outlineLevel="0" collapsed="false">
      <c r="B108" s="144"/>
      <c r="D108" s="145" t="s">
        <v>111</v>
      </c>
      <c r="E108" s="146"/>
      <c r="F108" s="146"/>
      <c r="G108" s="146"/>
      <c r="H108" s="146"/>
      <c r="I108" s="146"/>
      <c r="J108" s="147" t="n">
        <f aca="false">J207</f>
        <v>0</v>
      </c>
      <c r="L108" s="144"/>
    </row>
    <row r="109" s="138" customFormat="true" ht="24.95" hidden="false" customHeight="true" outlineLevel="0" collapsed="false">
      <c r="B109" s="139"/>
      <c r="D109" s="140" t="s">
        <v>112</v>
      </c>
      <c r="E109" s="141"/>
      <c r="F109" s="141"/>
      <c r="G109" s="141"/>
      <c r="H109" s="141"/>
      <c r="I109" s="141"/>
      <c r="J109" s="142" t="n">
        <f aca="false">J211</f>
        <v>0</v>
      </c>
      <c r="L109" s="139"/>
    </row>
    <row r="110" s="27" customFormat="true" ht="21.85" hidden="false" customHeight="true" outlineLevel="0" collapsed="false">
      <c r="A110" s="22"/>
      <c r="B110" s="23"/>
      <c r="C110" s="22"/>
      <c r="D110" s="22"/>
      <c r="E110" s="22"/>
      <c r="F110" s="22"/>
      <c r="G110" s="22"/>
      <c r="H110" s="22"/>
      <c r="I110" s="22"/>
      <c r="J110" s="22"/>
      <c r="K110" s="22"/>
      <c r="L110" s="44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</row>
    <row r="111" s="27" customFormat="true" ht="6.95" hidden="false" customHeight="true" outlineLevel="0" collapsed="false">
      <c r="A111" s="22"/>
      <c r="B111" s="49"/>
      <c r="C111" s="50"/>
      <c r="D111" s="50"/>
      <c r="E111" s="50"/>
      <c r="F111" s="50"/>
      <c r="G111" s="50"/>
      <c r="H111" s="50"/>
      <c r="I111" s="50"/>
      <c r="J111" s="50"/>
      <c r="K111" s="50"/>
      <c r="L111" s="44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  <row r="115" s="27" customFormat="true" ht="6.95" hidden="false" customHeight="true" outlineLevel="0" collapsed="false">
      <c r="A115" s="22"/>
      <c r="B115" s="51"/>
      <c r="C115" s="52"/>
      <c r="D115" s="52"/>
      <c r="E115" s="52"/>
      <c r="F115" s="52"/>
      <c r="G115" s="52"/>
      <c r="H115" s="52"/>
      <c r="I115" s="52"/>
      <c r="J115" s="52"/>
      <c r="K115" s="52"/>
      <c r="L115" s="44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24.95" hidden="false" customHeight="true" outlineLevel="0" collapsed="false">
      <c r="A116" s="22"/>
      <c r="B116" s="23"/>
      <c r="C116" s="7" t="s">
        <v>113</v>
      </c>
      <c r="D116" s="22"/>
      <c r="E116" s="22"/>
      <c r="F116" s="22"/>
      <c r="G116" s="22"/>
      <c r="H116" s="22"/>
      <c r="I116" s="22"/>
      <c r="J116" s="22"/>
      <c r="K116" s="22"/>
      <c r="L116" s="44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6.95" hidden="false" customHeight="true" outlineLevel="0" collapsed="false">
      <c r="A117" s="22"/>
      <c r="B117" s="23"/>
      <c r="C117" s="22"/>
      <c r="D117" s="22"/>
      <c r="E117" s="22"/>
      <c r="F117" s="22"/>
      <c r="G117" s="22"/>
      <c r="H117" s="22"/>
      <c r="I117" s="22"/>
      <c r="J117" s="22"/>
      <c r="K117" s="22"/>
      <c r="L117" s="44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12" hidden="false" customHeight="true" outlineLevel="0" collapsed="false">
      <c r="A118" s="22"/>
      <c r="B118" s="23"/>
      <c r="C118" s="15" t="s">
        <v>14</v>
      </c>
      <c r="D118" s="22"/>
      <c r="E118" s="22"/>
      <c r="F118" s="22"/>
      <c r="G118" s="22"/>
      <c r="H118" s="22"/>
      <c r="I118" s="22"/>
      <c r="J118" s="22"/>
      <c r="K118" s="22"/>
      <c r="L118" s="44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16.5" hidden="false" customHeight="true" outlineLevel="0" collapsed="false">
      <c r="A119" s="22"/>
      <c r="B119" s="23"/>
      <c r="C119" s="22"/>
      <c r="D119" s="22"/>
      <c r="E119" s="110" t="str">
        <f aca="false">E7</f>
        <v>REVITALIZÁCIA FONTÁNY V ZUZKINOM PARKU</v>
      </c>
      <c r="F119" s="110"/>
      <c r="G119" s="110"/>
      <c r="H119" s="110"/>
      <c r="I119" s="22"/>
      <c r="J119" s="22"/>
      <c r="K119" s="22"/>
      <c r="L119" s="44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12" hidden="false" customHeight="true" outlineLevel="0" collapsed="false">
      <c r="A120" s="22"/>
      <c r="B120" s="23"/>
      <c r="C120" s="15" t="s">
        <v>93</v>
      </c>
      <c r="D120" s="22"/>
      <c r="E120" s="22"/>
      <c r="F120" s="22"/>
      <c r="G120" s="22"/>
      <c r="H120" s="22"/>
      <c r="I120" s="22"/>
      <c r="J120" s="22"/>
      <c r="K120" s="22"/>
      <c r="L120" s="44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16.5" hidden="false" customHeight="true" outlineLevel="0" collapsed="false">
      <c r="A121" s="22"/>
      <c r="B121" s="23"/>
      <c r="C121" s="22"/>
      <c r="D121" s="22"/>
      <c r="E121" s="58" t="str">
        <f aca="false">E9</f>
        <v>01 - Architektonicko stavebná časť</v>
      </c>
      <c r="F121" s="58"/>
      <c r="G121" s="58"/>
      <c r="H121" s="58"/>
      <c r="I121" s="22"/>
      <c r="J121" s="22"/>
      <c r="K121" s="22"/>
      <c r="L121" s="44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27" customFormat="true" ht="6.95" hidden="false" customHeight="true" outlineLevel="0" collapsed="false">
      <c r="A122" s="22"/>
      <c r="B122" s="23"/>
      <c r="C122" s="22"/>
      <c r="D122" s="22"/>
      <c r="E122" s="22"/>
      <c r="F122" s="22"/>
      <c r="G122" s="22"/>
      <c r="H122" s="22"/>
      <c r="I122" s="22"/>
      <c r="J122" s="22"/>
      <c r="K122" s="22"/>
      <c r="L122" s="44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</row>
    <row r="123" s="27" customFormat="true" ht="12" hidden="false" customHeight="true" outlineLevel="0" collapsed="false">
      <c r="A123" s="22"/>
      <c r="B123" s="23"/>
      <c r="C123" s="15" t="s">
        <v>18</v>
      </c>
      <c r="D123" s="22"/>
      <c r="E123" s="22"/>
      <c r="F123" s="16" t="str">
        <f aca="false">F12</f>
        <v>Zuzkin park, Košice</v>
      </c>
      <c r="G123" s="22"/>
      <c r="H123" s="22"/>
      <c r="I123" s="15" t="s">
        <v>20</v>
      </c>
      <c r="J123" s="111" t="str">
        <f aca="false">IF(J12="","",J12)</f>
        <v>8. 12. 2025</v>
      </c>
      <c r="K123" s="22"/>
      <c r="L123" s="44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</row>
    <row r="124" s="27" customFormat="true" ht="6.95" hidden="false" customHeight="true" outlineLevel="0" collapsed="false">
      <c r="A124" s="22"/>
      <c r="B124" s="23"/>
      <c r="C124" s="22"/>
      <c r="D124" s="22"/>
      <c r="E124" s="22"/>
      <c r="F124" s="22"/>
      <c r="G124" s="22"/>
      <c r="H124" s="22"/>
      <c r="I124" s="22"/>
      <c r="J124" s="22"/>
      <c r="K124" s="22"/>
      <c r="L124" s="44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</row>
    <row r="125" s="27" customFormat="true" ht="40.05" hidden="false" customHeight="true" outlineLevel="0" collapsed="false">
      <c r="A125" s="22"/>
      <c r="B125" s="23"/>
      <c r="C125" s="15" t="s">
        <v>22</v>
      </c>
      <c r="D125" s="22"/>
      <c r="E125" s="22"/>
      <c r="F125" s="16" t="str">
        <f aca="false">E15</f>
        <v> </v>
      </c>
      <c r="G125" s="22"/>
      <c r="H125" s="22"/>
      <c r="I125" s="15" t="s">
        <v>28</v>
      </c>
      <c r="J125" s="134" t="str">
        <f aca="false">E21</f>
        <v>3linea s.r.o., Jesenského 26, Košice</v>
      </c>
      <c r="K125" s="22"/>
      <c r="L125" s="44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</row>
    <row r="126" s="27" customFormat="true" ht="15.15" hidden="false" customHeight="true" outlineLevel="0" collapsed="false">
      <c r="A126" s="22"/>
      <c r="B126" s="23"/>
      <c r="C126" s="15" t="s">
        <v>26</v>
      </c>
      <c r="D126" s="22"/>
      <c r="E126" s="22"/>
      <c r="F126" s="16" t="str">
        <f aca="false">IF(E18="","",E18)</f>
        <v>Vyplň údaj</v>
      </c>
      <c r="G126" s="22"/>
      <c r="H126" s="22"/>
      <c r="I126" s="15" t="s">
        <v>31</v>
      </c>
      <c r="J126" s="134" t="str">
        <f aca="false">E24</f>
        <v> </v>
      </c>
      <c r="K126" s="22"/>
      <c r="L126" s="44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</row>
    <row r="127" s="27" customFormat="true" ht="10.3" hidden="false" customHeight="true" outlineLevel="0" collapsed="false">
      <c r="A127" s="22"/>
      <c r="B127" s="23"/>
      <c r="C127" s="22"/>
      <c r="D127" s="22"/>
      <c r="E127" s="22"/>
      <c r="F127" s="22"/>
      <c r="G127" s="22"/>
      <c r="H127" s="22"/>
      <c r="I127" s="22"/>
      <c r="J127" s="22"/>
      <c r="K127" s="22"/>
      <c r="L127" s="44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</row>
    <row r="128" s="155" customFormat="true" ht="29.3" hidden="false" customHeight="true" outlineLevel="0" collapsed="false">
      <c r="A128" s="148"/>
      <c r="B128" s="149"/>
      <c r="C128" s="150" t="s">
        <v>114</v>
      </c>
      <c r="D128" s="151" t="s">
        <v>58</v>
      </c>
      <c r="E128" s="151" t="s">
        <v>54</v>
      </c>
      <c r="F128" s="151" t="s">
        <v>55</v>
      </c>
      <c r="G128" s="151" t="s">
        <v>115</v>
      </c>
      <c r="H128" s="151" t="s">
        <v>116</v>
      </c>
      <c r="I128" s="151" t="s">
        <v>117</v>
      </c>
      <c r="J128" s="152" t="s">
        <v>97</v>
      </c>
      <c r="K128" s="153" t="s">
        <v>118</v>
      </c>
      <c r="L128" s="154"/>
      <c r="M128" s="73"/>
      <c r="N128" s="74" t="s">
        <v>37</v>
      </c>
      <c r="O128" s="74" t="s">
        <v>119</v>
      </c>
      <c r="P128" s="74" t="s">
        <v>120</v>
      </c>
      <c r="Q128" s="74" t="s">
        <v>121</v>
      </c>
      <c r="R128" s="74" t="s">
        <v>122</v>
      </c>
      <c r="S128" s="74" t="s">
        <v>123</v>
      </c>
      <c r="T128" s="75" t="s">
        <v>124</v>
      </c>
      <c r="U128" s="148"/>
      <c r="V128" s="148"/>
      <c r="W128" s="148"/>
      <c r="X128" s="148"/>
      <c r="Y128" s="148"/>
      <c r="Z128" s="148"/>
      <c r="AA128" s="148"/>
      <c r="AB128" s="148"/>
      <c r="AC128" s="148"/>
      <c r="AD128" s="148"/>
      <c r="AE128" s="148"/>
    </row>
    <row r="129" s="27" customFormat="true" ht="22.8" hidden="false" customHeight="true" outlineLevel="0" collapsed="false">
      <c r="A129" s="22"/>
      <c r="B129" s="23"/>
      <c r="C129" s="81" t="s">
        <v>98</v>
      </c>
      <c r="D129" s="22"/>
      <c r="E129" s="22"/>
      <c r="F129" s="22"/>
      <c r="G129" s="22"/>
      <c r="H129" s="22"/>
      <c r="I129" s="22"/>
      <c r="J129" s="156" t="n">
        <f aca="false">BK129</f>
        <v>0</v>
      </c>
      <c r="K129" s="22"/>
      <c r="L129" s="23"/>
      <c r="M129" s="76"/>
      <c r="N129" s="63"/>
      <c r="O129" s="77"/>
      <c r="P129" s="157" t="n">
        <f aca="false">P130+P198+P211</f>
        <v>0</v>
      </c>
      <c r="Q129" s="77"/>
      <c r="R129" s="157" t="n">
        <f aca="false">R130+R198+R211</f>
        <v>0</v>
      </c>
      <c r="S129" s="77"/>
      <c r="T129" s="158" t="n">
        <f aca="false">T130+T198+T211</f>
        <v>0</v>
      </c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T129" s="3" t="s">
        <v>72</v>
      </c>
      <c r="AU129" s="3" t="s">
        <v>99</v>
      </c>
      <c r="BK129" s="159" t="n">
        <f aca="false">BK130+BK198+BK211</f>
        <v>0</v>
      </c>
    </row>
    <row r="130" s="160" customFormat="true" ht="25.9" hidden="false" customHeight="true" outlineLevel="0" collapsed="false">
      <c r="B130" s="161"/>
      <c r="D130" s="162" t="s">
        <v>72</v>
      </c>
      <c r="E130" s="163" t="s">
        <v>125</v>
      </c>
      <c r="F130" s="163" t="s">
        <v>126</v>
      </c>
      <c r="I130" s="164"/>
      <c r="J130" s="165" t="n">
        <f aca="false">BK130</f>
        <v>0</v>
      </c>
      <c r="L130" s="161"/>
      <c r="M130" s="166"/>
      <c r="N130" s="167"/>
      <c r="O130" s="167"/>
      <c r="P130" s="168" t="n">
        <f aca="false">P131+P155+P163+P170+P176+P180+P196</f>
        <v>0</v>
      </c>
      <c r="Q130" s="167"/>
      <c r="R130" s="168" t="n">
        <f aca="false">R131+R155+R163+R170+R176+R180+R196</f>
        <v>0</v>
      </c>
      <c r="S130" s="167"/>
      <c r="T130" s="169" t="n">
        <f aca="false">T131+T155+T163+T170+T176+T180+T196</f>
        <v>0</v>
      </c>
      <c r="AR130" s="162" t="s">
        <v>81</v>
      </c>
      <c r="AT130" s="170" t="s">
        <v>72</v>
      </c>
      <c r="AU130" s="170" t="s">
        <v>73</v>
      </c>
      <c r="AY130" s="162" t="s">
        <v>127</v>
      </c>
      <c r="BK130" s="171" t="n">
        <f aca="false">BK131+BK155+BK163+BK170+BK176+BK180+BK196</f>
        <v>0</v>
      </c>
    </row>
    <row r="131" s="160" customFormat="true" ht="22.8" hidden="false" customHeight="true" outlineLevel="0" collapsed="false">
      <c r="B131" s="161"/>
      <c r="D131" s="162" t="s">
        <v>72</v>
      </c>
      <c r="E131" s="172" t="s">
        <v>81</v>
      </c>
      <c r="F131" s="172" t="s">
        <v>128</v>
      </c>
      <c r="I131" s="164"/>
      <c r="J131" s="173" t="n">
        <f aca="false">BK131</f>
        <v>0</v>
      </c>
      <c r="L131" s="161"/>
      <c r="M131" s="166"/>
      <c r="N131" s="167"/>
      <c r="O131" s="167"/>
      <c r="P131" s="168" t="n">
        <f aca="false">SUM(P132:P154)</f>
        <v>0</v>
      </c>
      <c r="Q131" s="167"/>
      <c r="R131" s="168" t="n">
        <f aca="false">SUM(R132:R154)</f>
        <v>0</v>
      </c>
      <c r="S131" s="167"/>
      <c r="T131" s="169" t="n">
        <f aca="false">SUM(T132:T154)</f>
        <v>0</v>
      </c>
      <c r="AR131" s="162" t="s">
        <v>81</v>
      </c>
      <c r="AT131" s="170" t="s">
        <v>72</v>
      </c>
      <c r="AU131" s="170" t="s">
        <v>81</v>
      </c>
      <c r="AY131" s="162" t="s">
        <v>127</v>
      </c>
      <c r="BK131" s="171" t="n">
        <f aca="false">SUM(BK132:BK154)</f>
        <v>0</v>
      </c>
    </row>
    <row r="132" s="27" customFormat="true" ht="24.15" hidden="false" customHeight="true" outlineLevel="0" collapsed="false">
      <c r="A132" s="22"/>
      <c r="B132" s="174"/>
      <c r="C132" s="175" t="s">
        <v>81</v>
      </c>
      <c r="D132" s="175" t="s">
        <v>129</v>
      </c>
      <c r="E132" s="176"/>
      <c r="F132" s="177" t="s">
        <v>130</v>
      </c>
      <c r="G132" s="178" t="s">
        <v>131</v>
      </c>
      <c r="H132" s="179" t="n">
        <v>0</v>
      </c>
      <c r="I132" s="180"/>
      <c r="J132" s="180" t="n">
        <f aca="false">ROUND(I132*H132,2)</f>
        <v>0</v>
      </c>
      <c r="K132" s="181"/>
      <c r="L132" s="23"/>
      <c r="M132" s="182"/>
      <c r="N132" s="183" t="s">
        <v>39</v>
      </c>
      <c r="O132" s="65"/>
      <c r="P132" s="184" t="n">
        <f aca="false">O132*H132</f>
        <v>0</v>
      </c>
      <c r="Q132" s="184" t="n">
        <v>0</v>
      </c>
      <c r="R132" s="184" t="n">
        <f aca="false">Q132*H132</f>
        <v>0</v>
      </c>
      <c r="S132" s="184" t="n">
        <v>0</v>
      </c>
      <c r="T132" s="185" t="n">
        <f aca="false">S132*H132</f>
        <v>0</v>
      </c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R132" s="186" t="s">
        <v>132</v>
      </c>
      <c r="AT132" s="186" t="s">
        <v>129</v>
      </c>
      <c r="AU132" s="186" t="s">
        <v>133</v>
      </c>
      <c r="AY132" s="3" t="s">
        <v>127</v>
      </c>
      <c r="BE132" s="187" t="n">
        <f aca="false">IF(N132="základná",J132,0)</f>
        <v>0</v>
      </c>
      <c r="BF132" s="187" t="n">
        <f aca="false">IF(N132="znížená",J132,0)</f>
        <v>0</v>
      </c>
      <c r="BG132" s="187" t="n">
        <f aca="false">IF(N132="zákl. prenesená",J132,0)</f>
        <v>0</v>
      </c>
      <c r="BH132" s="187" t="n">
        <f aca="false">IF(N132="zníž. prenesená",J132,0)</f>
        <v>0</v>
      </c>
      <c r="BI132" s="187" t="n">
        <f aca="false">IF(N132="nulová",J132,0)</f>
        <v>0</v>
      </c>
      <c r="BJ132" s="3" t="s">
        <v>133</v>
      </c>
      <c r="BK132" s="187" t="n">
        <f aca="false">ROUND(I132*H132,2)</f>
        <v>0</v>
      </c>
      <c r="BL132" s="3" t="s">
        <v>132</v>
      </c>
      <c r="BM132" s="186" t="s">
        <v>133</v>
      </c>
    </row>
    <row r="133" s="27" customFormat="true" ht="24.15" hidden="false" customHeight="true" outlineLevel="0" collapsed="false">
      <c r="A133" s="22"/>
      <c r="B133" s="174"/>
      <c r="C133" s="175" t="s">
        <v>133</v>
      </c>
      <c r="D133" s="175" t="s">
        <v>129</v>
      </c>
      <c r="E133" s="176"/>
      <c r="F133" s="177" t="s">
        <v>130</v>
      </c>
      <c r="G133" s="178" t="s">
        <v>134</v>
      </c>
      <c r="H133" s="179" t="n">
        <v>0</v>
      </c>
      <c r="I133" s="180"/>
      <c r="J133" s="180" t="n">
        <f aca="false">ROUND(I133*H133,2)</f>
        <v>0</v>
      </c>
      <c r="K133" s="181"/>
      <c r="L133" s="23"/>
      <c r="M133" s="182"/>
      <c r="N133" s="183" t="s">
        <v>39</v>
      </c>
      <c r="O133" s="65"/>
      <c r="P133" s="184" t="n">
        <f aca="false">O133*H133</f>
        <v>0</v>
      </c>
      <c r="Q133" s="184" t="n">
        <v>0</v>
      </c>
      <c r="R133" s="184" t="n">
        <f aca="false">Q133*H133</f>
        <v>0</v>
      </c>
      <c r="S133" s="184" t="n">
        <v>0</v>
      </c>
      <c r="T133" s="185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86" t="s">
        <v>132</v>
      </c>
      <c r="AT133" s="186" t="s">
        <v>129</v>
      </c>
      <c r="AU133" s="186" t="s">
        <v>133</v>
      </c>
      <c r="AY133" s="3" t="s">
        <v>127</v>
      </c>
      <c r="BE133" s="187" t="n">
        <f aca="false">IF(N133="základná",J133,0)</f>
        <v>0</v>
      </c>
      <c r="BF133" s="187" t="n">
        <f aca="false">IF(N133="znížená",J133,0)</f>
        <v>0</v>
      </c>
      <c r="BG133" s="187" t="n">
        <f aca="false">IF(N133="zákl. prenesená",J133,0)</f>
        <v>0</v>
      </c>
      <c r="BH133" s="187" t="n">
        <f aca="false">IF(N133="zníž. prenesená",J133,0)</f>
        <v>0</v>
      </c>
      <c r="BI133" s="187" t="n">
        <f aca="false">IF(N133="nulová",J133,0)</f>
        <v>0</v>
      </c>
      <c r="BJ133" s="3" t="s">
        <v>133</v>
      </c>
      <c r="BK133" s="187" t="n">
        <f aca="false">ROUND(I133*H133,2)</f>
        <v>0</v>
      </c>
      <c r="BL133" s="3" t="s">
        <v>132</v>
      </c>
      <c r="BM133" s="186" t="s">
        <v>132</v>
      </c>
    </row>
    <row r="134" s="27" customFormat="true" ht="24.15" hidden="false" customHeight="true" outlineLevel="0" collapsed="false">
      <c r="A134" s="22"/>
      <c r="B134" s="174"/>
      <c r="C134" s="175" t="s">
        <v>135</v>
      </c>
      <c r="D134" s="175" t="s">
        <v>129</v>
      </c>
      <c r="E134" s="176"/>
      <c r="F134" s="177" t="s">
        <v>130</v>
      </c>
      <c r="G134" s="178" t="s">
        <v>134</v>
      </c>
      <c r="H134" s="179" t="n">
        <v>0</v>
      </c>
      <c r="I134" s="180"/>
      <c r="J134" s="180" t="n">
        <f aca="false">ROUND(I134*H134,2)</f>
        <v>0</v>
      </c>
      <c r="K134" s="181"/>
      <c r="L134" s="23"/>
      <c r="M134" s="182"/>
      <c r="N134" s="183" t="s">
        <v>39</v>
      </c>
      <c r="O134" s="65"/>
      <c r="P134" s="184" t="n">
        <f aca="false">O134*H134</f>
        <v>0</v>
      </c>
      <c r="Q134" s="184" t="n">
        <v>0</v>
      </c>
      <c r="R134" s="184" t="n">
        <f aca="false">Q134*H134</f>
        <v>0</v>
      </c>
      <c r="S134" s="184" t="n">
        <v>0</v>
      </c>
      <c r="T134" s="185" t="n">
        <f aca="false">S134*H134</f>
        <v>0</v>
      </c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R134" s="186" t="s">
        <v>132</v>
      </c>
      <c r="AT134" s="186" t="s">
        <v>129</v>
      </c>
      <c r="AU134" s="186" t="s">
        <v>133</v>
      </c>
      <c r="AY134" s="3" t="s">
        <v>127</v>
      </c>
      <c r="BE134" s="187" t="n">
        <f aca="false">IF(N134="základná",J134,0)</f>
        <v>0</v>
      </c>
      <c r="BF134" s="187" t="n">
        <f aca="false">IF(N134="znížená",J134,0)</f>
        <v>0</v>
      </c>
      <c r="BG134" s="187" t="n">
        <f aca="false">IF(N134="zákl. prenesená",J134,0)</f>
        <v>0</v>
      </c>
      <c r="BH134" s="187" t="n">
        <f aca="false">IF(N134="zníž. prenesená",J134,0)</f>
        <v>0</v>
      </c>
      <c r="BI134" s="187" t="n">
        <f aca="false">IF(N134="nulová",J134,0)</f>
        <v>0</v>
      </c>
      <c r="BJ134" s="3" t="s">
        <v>133</v>
      </c>
      <c r="BK134" s="187" t="n">
        <f aca="false">ROUND(I134*H134,2)</f>
        <v>0</v>
      </c>
      <c r="BL134" s="3" t="s">
        <v>132</v>
      </c>
      <c r="BM134" s="186" t="s">
        <v>136</v>
      </c>
    </row>
    <row r="135" s="27" customFormat="true" ht="24.15" hidden="false" customHeight="true" outlineLevel="0" collapsed="false">
      <c r="A135" s="22"/>
      <c r="B135" s="174"/>
      <c r="C135" s="188" t="s">
        <v>132</v>
      </c>
      <c r="D135" s="188" t="s">
        <v>129</v>
      </c>
      <c r="E135" s="189" t="s">
        <v>137</v>
      </c>
      <c r="F135" s="190" t="s">
        <v>138</v>
      </c>
      <c r="G135" s="191" t="s">
        <v>131</v>
      </c>
      <c r="H135" s="192" t="n">
        <v>470</v>
      </c>
      <c r="I135" s="193"/>
      <c r="J135" s="194" t="n">
        <f aca="false">ROUND(I135*H135,2)</f>
        <v>0</v>
      </c>
      <c r="K135" s="181"/>
      <c r="L135" s="23"/>
      <c r="M135" s="182"/>
      <c r="N135" s="183" t="s">
        <v>39</v>
      </c>
      <c r="O135" s="65"/>
      <c r="P135" s="184" t="n">
        <f aca="false">O135*H135</f>
        <v>0</v>
      </c>
      <c r="Q135" s="184" t="n">
        <v>0</v>
      </c>
      <c r="R135" s="184" t="n">
        <f aca="false">Q135*H135</f>
        <v>0</v>
      </c>
      <c r="S135" s="184" t="n">
        <v>0</v>
      </c>
      <c r="T135" s="185" t="n">
        <f aca="false">S135*H135</f>
        <v>0</v>
      </c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R135" s="186" t="s">
        <v>132</v>
      </c>
      <c r="AT135" s="186" t="s">
        <v>129</v>
      </c>
      <c r="AU135" s="186" t="s">
        <v>133</v>
      </c>
      <c r="AY135" s="3" t="s">
        <v>127</v>
      </c>
      <c r="BE135" s="187" t="n">
        <f aca="false">IF(N135="základná",J135,0)</f>
        <v>0</v>
      </c>
      <c r="BF135" s="187" t="n">
        <f aca="false">IF(N135="znížená",J135,0)</f>
        <v>0</v>
      </c>
      <c r="BG135" s="187" t="n">
        <f aca="false">IF(N135="zákl. prenesená",J135,0)</f>
        <v>0</v>
      </c>
      <c r="BH135" s="187" t="n">
        <f aca="false">IF(N135="zníž. prenesená",J135,0)</f>
        <v>0</v>
      </c>
      <c r="BI135" s="187" t="n">
        <f aca="false">IF(N135="nulová",J135,0)</f>
        <v>0</v>
      </c>
      <c r="BJ135" s="3" t="s">
        <v>133</v>
      </c>
      <c r="BK135" s="187" t="n">
        <f aca="false">ROUND(I135*H135,2)</f>
        <v>0</v>
      </c>
      <c r="BL135" s="3" t="s">
        <v>132</v>
      </c>
      <c r="BM135" s="186" t="s">
        <v>139</v>
      </c>
    </row>
    <row r="136" s="27" customFormat="true" ht="24.15" hidden="false" customHeight="true" outlineLevel="0" collapsed="false">
      <c r="A136" s="22"/>
      <c r="B136" s="174"/>
      <c r="C136" s="188" t="s">
        <v>140</v>
      </c>
      <c r="D136" s="188" t="s">
        <v>129</v>
      </c>
      <c r="E136" s="189" t="s">
        <v>141</v>
      </c>
      <c r="F136" s="190" t="s">
        <v>142</v>
      </c>
      <c r="G136" s="191" t="s">
        <v>131</v>
      </c>
      <c r="H136" s="192" t="n">
        <v>440</v>
      </c>
      <c r="I136" s="193"/>
      <c r="J136" s="194" t="n">
        <f aca="false">ROUND(I136*H136,2)</f>
        <v>0</v>
      </c>
      <c r="K136" s="181"/>
      <c r="L136" s="23"/>
      <c r="M136" s="182"/>
      <c r="N136" s="183" t="s">
        <v>39</v>
      </c>
      <c r="O136" s="65"/>
      <c r="P136" s="184" t="n">
        <f aca="false">O136*H136</f>
        <v>0</v>
      </c>
      <c r="Q136" s="184" t="n">
        <v>0</v>
      </c>
      <c r="R136" s="184" t="n">
        <f aca="false">Q136*H136</f>
        <v>0</v>
      </c>
      <c r="S136" s="184" t="n">
        <v>0</v>
      </c>
      <c r="T136" s="185" t="n">
        <f aca="false">S136*H136</f>
        <v>0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R136" s="186" t="s">
        <v>132</v>
      </c>
      <c r="AT136" s="186" t="s">
        <v>129</v>
      </c>
      <c r="AU136" s="186" t="s">
        <v>133</v>
      </c>
      <c r="AY136" s="3" t="s">
        <v>127</v>
      </c>
      <c r="BE136" s="187" t="n">
        <f aca="false">IF(N136="základná",J136,0)</f>
        <v>0</v>
      </c>
      <c r="BF136" s="187" t="n">
        <f aca="false">IF(N136="znížená",J136,0)</f>
        <v>0</v>
      </c>
      <c r="BG136" s="187" t="n">
        <f aca="false">IF(N136="zákl. prenesená",J136,0)</f>
        <v>0</v>
      </c>
      <c r="BH136" s="187" t="n">
        <f aca="false">IF(N136="zníž. prenesená",J136,0)</f>
        <v>0</v>
      </c>
      <c r="BI136" s="187" t="n">
        <f aca="false">IF(N136="nulová",J136,0)</f>
        <v>0</v>
      </c>
      <c r="BJ136" s="3" t="s">
        <v>133</v>
      </c>
      <c r="BK136" s="187" t="n">
        <f aca="false">ROUND(I136*H136,2)</f>
        <v>0</v>
      </c>
      <c r="BL136" s="3" t="s">
        <v>132</v>
      </c>
      <c r="BM136" s="186" t="s">
        <v>143</v>
      </c>
    </row>
    <row r="137" s="27" customFormat="true" ht="33" hidden="false" customHeight="true" outlineLevel="0" collapsed="false">
      <c r="A137" s="22"/>
      <c r="B137" s="174"/>
      <c r="C137" s="188" t="s">
        <v>136</v>
      </c>
      <c r="D137" s="188" t="s">
        <v>129</v>
      </c>
      <c r="E137" s="189" t="s">
        <v>144</v>
      </c>
      <c r="F137" s="190" t="s">
        <v>145</v>
      </c>
      <c r="G137" s="191" t="s">
        <v>131</v>
      </c>
      <c r="H137" s="192" t="n">
        <v>440</v>
      </c>
      <c r="I137" s="193"/>
      <c r="J137" s="194" t="n">
        <f aca="false">ROUND(I137*H137,2)</f>
        <v>0</v>
      </c>
      <c r="K137" s="181"/>
      <c r="L137" s="23"/>
      <c r="M137" s="182"/>
      <c r="N137" s="183" t="s">
        <v>39</v>
      </c>
      <c r="O137" s="65"/>
      <c r="P137" s="184" t="n">
        <f aca="false">O137*H137</f>
        <v>0</v>
      </c>
      <c r="Q137" s="184" t="n">
        <v>0</v>
      </c>
      <c r="R137" s="184" t="n">
        <f aca="false">Q137*H137</f>
        <v>0</v>
      </c>
      <c r="S137" s="184" t="n">
        <v>0</v>
      </c>
      <c r="T137" s="185" t="n">
        <f aca="false">S137*H137</f>
        <v>0</v>
      </c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R137" s="186" t="s">
        <v>132</v>
      </c>
      <c r="AT137" s="186" t="s">
        <v>129</v>
      </c>
      <c r="AU137" s="186" t="s">
        <v>133</v>
      </c>
      <c r="AY137" s="3" t="s">
        <v>127</v>
      </c>
      <c r="BE137" s="187" t="n">
        <f aca="false">IF(N137="základná",J137,0)</f>
        <v>0</v>
      </c>
      <c r="BF137" s="187" t="n">
        <f aca="false">IF(N137="znížená",J137,0)</f>
        <v>0</v>
      </c>
      <c r="BG137" s="187" t="n">
        <f aca="false">IF(N137="zákl. prenesená",J137,0)</f>
        <v>0</v>
      </c>
      <c r="BH137" s="187" t="n">
        <f aca="false">IF(N137="zníž. prenesená",J137,0)</f>
        <v>0</v>
      </c>
      <c r="BI137" s="187" t="n">
        <f aca="false">IF(N137="nulová",J137,0)</f>
        <v>0</v>
      </c>
      <c r="BJ137" s="3" t="s">
        <v>133</v>
      </c>
      <c r="BK137" s="187" t="n">
        <f aca="false">ROUND(I137*H137,2)</f>
        <v>0</v>
      </c>
      <c r="BL137" s="3" t="s">
        <v>132</v>
      </c>
      <c r="BM137" s="186" t="s">
        <v>146</v>
      </c>
    </row>
    <row r="138" s="27" customFormat="true" ht="33" hidden="false" customHeight="true" outlineLevel="0" collapsed="false">
      <c r="A138" s="22"/>
      <c r="B138" s="174"/>
      <c r="C138" s="188" t="s">
        <v>147</v>
      </c>
      <c r="D138" s="188" t="s">
        <v>129</v>
      </c>
      <c r="E138" s="189" t="s">
        <v>148</v>
      </c>
      <c r="F138" s="190" t="s">
        <v>149</v>
      </c>
      <c r="G138" s="191" t="s">
        <v>131</v>
      </c>
      <c r="H138" s="192" t="n">
        <v>50</v>
      </c>
      <c r="I138" s="193"/>
      <c r="J138" s="194" t="n">
        <f aca="false">ROUND(I138*H138,2)</f>
        <v>0</v>
      </c>
      <c r="K138" s="181"/>
      <c r="L138" s="23"/>
      <c r="M138" s="182"/>
      <c r="N138" s="183" t="s">
        <v>39</v>
      </c>
      <c r="O138" s="65"/>
      <c r="P138" s="184" t="n">
        <f aca="false">O138*H138</f>
        <v>0</v>
      </c>
      <c r="Q138" s="184" t="n">
        <v>0</v>
      </c>
      <c r="R138" s="184" t="n">
        <f aca="false">Q138*H138</f>
        <v>0</v>
      </c>
      <c r="S138" s="184" t="n">
        <v>0</v>
      </c>
      <c r="T138" s="185" t="n">
        <f aca="false">S138*H138</f>
        <v>0</v>
      </c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R138" s="186" t="s">
        <v>132</v>
      </c>
      <c r="AT138" s="186" t="s">
        <v>129</v>
      </c>
      <c r="AU138" s="186" t="s">
        <v>133</v>
      </c>
      <c r="AY138" s="3" t="s">
        <v>127</v>
      </c>
      <c r="BE138" s="187" t="n">
        <f aca="false">IF(N138="základná",J138,0)</f>
        <v>0</v>
      </c>
      <c r="BF138" s="187" t="n">
        <f aca="false">IF(N138="znížená",J138,0)</f>
        <v>0</v>
      </c>
      <c r="BG138" s="187" t="n">
        <f aca="false">IF(N138="zákl. prenesená",J138,0)</f>
        <v>0</v>
      </c>
      <c r="BH138" s="187" t="n">
        <f aca="false">IF(N138="zníž. prenesená",J138,0)</f>
        <v>0</v>
      </c>
      <c r="BI138" s="187" t="n">
        <f aca="false">IF(N138="nulová",J138,0)</f>
        <v>0</v>
      </c>
      <c r="BJ138" s="3" t="s">
        <v>133</v>
      </c>
      <c r="BK138" s="187" t="n">
        <f aca="false">ROUND(I138*H138,2)</f>
        <v>0</v>
      </c>
      <c r="BL138" s="3" t="s">
        <v>132</v>
      </c>
      <c r="BM138" s="186" t="s">
        <v>150</v>
      </c>
    </row>
    <row r="139" s="27" customFormat="true" ht="24.15" hidden="false" customHeight="true" outlineLevel="0" collapsed="false">
      <c r="A139" s="22"/>
      <c r="B139" s="174"/>
      <c r="C139" s="188" t="s">
        <v>139</v>
      </c>
      <c r="D139" s="188" t="s">
        <v>129</v>
      </c>
      <c r="E139" s="189" t="s">
        <v>151</v>
      </c>
      <c r="F139" s="190" t="s">
        <v>152</v>
      </c>
      <c r="G139" s="191" t="s">
        <v>153</v>
      </c>
      <c r="H139" s="192" t="n">
        <v>1.4</v>
      </c>
      <c r="I139" s="193"/>
      <c r="J139" s="194" t="n">
        <f aca="false">ROUND(I139*H139,2)</f>
        <v>0</v>
      </c>
      <c r="K139" s="181"/>
      <c r="L139" s="23"/>
      <c r="M139" s="182"/>
      <c r="N139" s="183" t="s">
        <v>39</v>
      </c>
      <c r="O139" s="65"/>
      <c r="P139" s="184" t="n">
        <f aca="false">O139*H139</f>
        <v>0</v>
      </c>
      <c r="Q139" s="184" t="n">
        <v>0</v>
      </c>
      <c r="R139" s="184" t="n">
        <f aca="false">Q139*H139</f>
        <v>0</v>
      </c>
      <c r="S139" s="184" t="n">
        <v>0</v>
      </c>
      <c r="T139" s="185" t="n">
        <f aca="false">S139*H139</f>
        <v>0</v>
      </c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R139" s="186" t="s">
        <v>132</v>
      </c>
      <c r="AT139" s="186" t="s">
        <v>129</v>
      </c>
      <c r="AU139" s="186" t="s">
        <v>133</v>
      </c>
      <c r="AY139" s="3" t="s">
        <v>127</v>
      </c>
      <c r="BE139" s="187" t="n">
        <f aca="false">IF(N139="základná",J139,0)</f>
        <v>0</v>
      </c>
      <c r="BF139" s="187" t="n">
        <f aca="false">IF(N139="znížená",J139,0)</f>
        <v>0</v>
      </c>
      <c r="BG139" s="187" t="n">
        <f aca="false">IF(N139="zákl. prenesená",J139,0)</f>
        <v>0</v>
      </c>
      <c r="BH139" s="187" t="n">
        <f aca="false">IF(N139="zníž. prenesená",J139,0)</f>
        <v>0</v>
      </c>
      <c r="BI139" s="187" t="n">
        <f aca="false">IF(N139="nulová",J139,0)</f>
        <v>0</v>
      </c>
      <c r="BJ139" s="3" t="s">
        <v>133</v>
      </c>
      <c r="BK139" s="187" t="n">
        <f aca="false">ROUND(I139*H139,2)</f>
        <v>0</v>
      </c>
      <c r="BL139" s="3" t="s">
        <v>132</v>
      </c>
      <c r="BM139" s="186" t="s">
        <v>154</v>
      </c>
    </row>
    <row r="140" s="27" customFormat="true" ht="24.15" hidden="false" customHeight="true" outlineLevel="0" collapsed="false">
      <c r="A140" s="22"/>
      <c r="B140" s="174"/>
      <c r="C140" s="188" t="s">
        <v>155</v>
      </c>
      <c r="D140" s="188" t="s">
        <v>129</v>
      </c>
      <c r="E140" s="189" t="s">
        <v>156</v>
      </c>
      <c r="F140" s="190" t="s">
        <v>157</v>
      </c>
      <c r="G140" s="191" t="s">
        <v>153</v>
      </c>
      <c r="H140" s="192" t="n">
        <v>129.998</v>
      </c>
      <c r="I140" s="193"/>
      <c r="J140" s="194" t="n">
        <f aca="false">ROUND(I140*H140,2)</f>
        <v>0</v>
      </c>
      <c r="K140" s="181"/>
      <c r="L140" s="23"/>
      <c r="M140" s="182"/>
      <c r="N140" s="183" t="s">
        <v>39</v>
      </c>
      <c r="O140" s="65"/>
      <c r="P140" s="184" t="n">
        <f aca="false">O140*H140</f>
        <v>0</v>
      </c>
      <c r="Q140" s="184" t="n">
        <v>0</v>
      </c>
      <c r="R140" s="184" t="n">
        <f aca="false">Q140*H140</f>
        <v>0</v>
      </c>
      <c r="S140" s="184" t="n">
        <v>0</v>
      </c>
      <c r="T140" s="185" t="n">
        <f aca="false">S140*H140</f>
        <v>0</v>
      </c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R140" s="186" t="s">
        <v>132</v>
      </c>
      <c r="AT140" s="186" t="s">
        <v>129</v>
      </c>
      <c r="AU140" s="186" t="s">
        <v>133</v>
      </c>
      <c r="AY140" s="3" t="s">
        <v>127</v>
      </c>
      <c r="BE140" s="187" t="n">
        <f aca="false">IF(N140="základná",J140,0)</f>
        <v>0</v>
      </c>
      <c r="BF140" s="187" t="n">
        <f aca="false">IF(N140="znížená",J140,0)</f>
        <v>0</v>
      </c>
      <c r="BG140" s="187" t="n">
        <f aca="false">IF(N140="zákl. prenesená",J140,0)</f>
        <v>0</v>
      </c>
      <c r="BH140" s="187" t="n">
        <f aca="false">IF(N140="zníž. prenesená",J140,0)</f>
        <v>0</v>
      </c>
      <c r="BI140" s="187" t="n">
        <f aca="false">IF(N140="nulová",J140,0)</f>
        <v>0</v>
      </c>
      <c r="BJ140" s="3" t="s">
        <v>133</v>
      </c>
      <c r="BK140" s="187" t="n">
        <f aca="false">ROUND(I140*H140,2)</f>
        <v>0</v>
      </c>
      <c r="BL140" s="3" t="s">
        <v>132</v>
      </c>
      <c r="BM140" s="186" t="s">
        <v>158</v>
      </c>
    </row>
    <row r="141" s="27" customFormat="true" ht="33" hidden="false" customHeight="true" outlineLevel="0" collapsed="false">
      <c r="A141" s="22"/>
      <c r="B141" s="174"/>
      <c r="C141" s="175" t="s">
        <v>143</v>
      </c>
      <c r="D141" s="175" t="s">
        <v>129</v>
      </c>
      <c r="E141" s="176"/>
      <c r="F141" s="177" t="s">
        <v>130</v>
      </c>
      <c r="G141" s="178" t="s">
        <v>131</v>
      </c>
      <c r="H141" s="179" t="n">
        <v>0</v>
      </c>
      <c r="I141" s="180"/>
      <c r="J141" s="180" t="n">
        <f aca="false">ROUND(I141*H141,2)</f>
        <v>0</v>
      </c>
      <c r="K141" s="181"/>
      <c r="L141" s="23"/>
      <c r="M141" s="182"/>
      <c r="N141" s="183" t="s">
        <v>39</v>
      </c>
      <c r="O141" s="65"/>
      <c r="P141" s="184" t="n">
        <f aca="false">O141*H141</f>
        <v>0</v>
      </c>
      <c r="Q141" s="184" t="n">
        <v>0</v>
      </c>
      <c r="R141" s="184" t="n">
        <f aca="false">Q141*H141</f>
        <v>0</v>
      </c>
      <c r="S141" s="184" t="n">
        <v>0</v>
      </c>
      <c r="T141" s="185" t="n">
        <f aca="false">S141*H141</f>
        <v>0</v>
      </c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R141" s="186" t="s">
        <v>132</v>
      </c>
      <c r="AT141" s="186" t="s">
        <v>129</v>
      </c>
      <c r="AU141" s="186" t="s">
        <v>133</v>
      </c>
      <c r="AY141" s="3" t="s">
        <v>127</v>
      </c>
      <c r="BE141" s="187" t="n">
        <f aca="false">IF(N141="základná",J141,0)</f>
        <v>0</v>
      </c>
      <c r="BF141" s="187" t="n">
        <f aca="false">IF(N141="znížená",J141,0)</f>
        <v>0</v>
      </c>
      <c r="BG141" s="187" t="n">
        <f aca="false">IF(N141="zákl. prenesená",J141,0)</f>
        <v>0</v>
      </c>
      <c r="BH141" s="187" t="n">
        <f aca="false">IF(N141="zníž. prenesená",J141,0)</f>
        <v>0</v>
      </c>
      <c r="BI141" s="187" t="n">
        <f aca="false">IF(N141="nulová",J141,0)</f>
        <v>0</v>
      </c>
      <c r="BJ141" s="3" t="s">
        <v>133</v>
      </c>
      <c r="BK141" s="187" t="n">
        <f aca="false">ROUND(I141*H141,2)</f>
        <v>0</v>
      </c>
      <c r="BL141" s="3" t="s">
        <v>132</v>
      </c>
      <c r="BM141" s="186" t="s">
        <v>159</v>
      </c>
    </row>
    <row r="142" s="27" customFormat="true" ht="24.15" hidden="false" customHeight="true" outlineLevel="0" collapsed="false">
      <c r="A142" s="22"/>
      <c r="B142" s="174"/>
      <c r="C142" s="175" t="s">
        <v>160</v>
      </c>
      <c r="D142" s="175" t="s">
        <v>129</v>
      </c>
      <c r="E142" s="176"/>
      <c r="F142" s="177" t="s">
        <v>130</v>
      </c>
      <c r="G142" s="178" t="s">
        <v>131</v>
      </c>
      <c r="H142" s="179" t="n">
        <v>0</v>
      </c>
      <c r="I142" s="180"/>
      <c r="J142" s="180" t="n">
        <f aca="false">ROUND(I142*H142,2)</f>
        <v>0</v>
      </c>
      <c r="K142" s="181"/>
      <c r="L142" s="23"/>
      <c r="M142" s="182"/>
      <c r="N142" s="183" t="s">
        <v>39</v>
      </c>
      <c r="O142" s="65"/>
      <c r="P142" s="184" t="n">
        <f aca="false">O142*H142</f>
        <v>0</v>
      </c>
      <c r="Q142" s="184" t="n">
        <v>0</v>
      </c>
      <c r="R142" s="184" t="n">
        <f aca="false">Q142*H142</f>
        <v>0</v>
      </c>
      <c r="S142" s="184" t="n">
        <v>0</v>
      </c>
      <c r="T142" s="185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86" t="s">
        <v>132</v>
      </c>
      <c r="AT142" s="186" t="s">
        <v>129</v>
      </c>
      <c r="AU142" s="186" t="s">
        <v>133</v>
      </c>
      <c r="AY142" s="3" t="s">
        <v>127</v>
      </c>
      <c r="BE142" s="187" t="n">
        <f aca="false">IF(N142="základná",J142,0)</f>
        <v>0</v>
      </c>
      <c r="BF142" s="187" t="n">
        <f aca="false">IF(N142="znížená",J142,0)</f>
        <v>0</v>
      </c>
      <c r="BG142" s="187" t="n">
        <f aca="false">IF(N142="zákl. prenesená",J142,0)</f>
        <v>0</v>
      </c>
      <c r="BH142" s="187" t="n">
        <f aca="false">IF(N142="zníž. prenesená",J142,0)</f>
        <v>0</v>
      </c>
      <c r="BI142" s="187" t="n">
        <f aca="false">IF(N142="nulová",J142,0)</f>
        <v>0</v>
      </c>
      <c r="BJ142" s="3" t="s">
        <v>133</v>
      </c>
      <c r="BK142" s="187" t="n">
        <f aca="false">ROUND(I142*H142,2)</f>
        <v>0</v>
      </c>
      <c r="BL142" s="3" t="s">
        <v>132</v>
      </c>
      <c r="BM142" s="186" t="s">
        <v>161</v>
      </c>
    </row>
    <row r="143" s="27" customFormat="true" ht="33" hidden="false" customHeight="true" outlineLevel="0" collapsed="false">
      <c r="A143" s="22"/>
      <c r="B143" s="174"/>
      <c r="C143" s="188" t="s">
        <v>146</v>
      </c>
      <c r="D143" s="188" t="s">
        <v>129</v>
      </c>
      <c r="E143" s="189" t="s">
        <v>162</v>
      </c>
      <c r="F143" s="190" t="s">
        <v>163</v>
      </c>
      <c r="G143" s="191" t="s">
        <v>153</v>
      </c>
      <c r="H143" s="192" t="n">
        <v>87</v>
      </c>
      <c r="I143" s="193"/>
      <c r="J143" s="194" t="n">
        <f aca="false">ROUND(I143*H143,2)</f>
        <v>0</v>
      </c>
      <c r="K143" s="181"/>
      <c r="L143" s="23"/>
      <c r="M143" s="182"/>
      <c r="N143" s="183" t="s">
        <v>39</v>
      </c>
      <c r="O143" s="65"/>
      <c r="P143" s="184" t="n">
        <f aca="false">O143*H143</f>
        <v>0</v>
      </c>
      <c r="Q143" s="184" t="n">
        <v>0</v>
      </c>
      <c r="R143" s="184" t="n">
        <f aca="false">Q143*H143</f>
        <v>0</v>
      </c>
      <c r="S143" s="184" t="n">
        <v>0</v>
      </c>
      <c r="T143" s="185" t="n">
        <f aca="false">S143*H143</f>
        <v>0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86" t="s">
        <v>132</v>
      </c>
      <c r="AT143" s="186" t="s">
        <v>129</v>
      </c>
      <c r="AU143" s="186" t="s">
        <v>133</v>
      </c>
      <c r="AY143" s="3" t="s">
        <v>127</v>
      </c>
      <c r="BE143" s="187" t="n">
        <f aca="false">IF(N143="základná",J143,0)</f>
        <v>0</v>
      </c>
      <c r="BF143" s="187" t="n">
        <f aca="false">IF(N143="znížená",J143,0)</f>
        <v>0</v>
      </c>
      <c r="BG143" s="187" t="n">
        <f aca="false">IF(N143="zákl. prenesená",J143,0)</f>
        <v>0</v>
      </c>
      <c r="BH143" s="187" t="n">
        <f aca="false">IF(N143="zníž. prenesená",J143,0)</f>
        <v>0</v>
      </c>
      <c r="BI143" s="187" t="n">
        <f aca="false">IF(N143="nulová",J143,0)</f>
        <v>0</v>
      </c>
      <c r="BJ143" s="3" t="s">
        <v>133</v>
      </c>
      <c r="BK143" s="187" t="n">
        <f aca="false">ROUND(I143*H143,2)</f>
        <v>0</v>
      </c>
      <c r="BL143" s="3" t="s">
        <v>132</v>
      </c>
      <c r="BM143" s="186" t="s">
        <v>164</v>
      </c>
    </row>
    <row r="144" s="27" customFormat="true" ht="24.15" hidden="false" customHeight="true" outlineLevel="0" collapsed="false">
      <c r="A144" s="22"/>
      <c r="B144" s="174"/>
      <c r="C144" s="175" t="s">
        <v>165</v>
      </c>
      <c r="D144" s="175" t="s">
        <v>129</v>
      </c>
      <c r="E144" s="176"/>
      <c r="F144" s="177" t="s">
        <v>130</v>
      </c>
      <c r="G144" s="178" t="s">
        <v>134</v>
      </c>
      <c r="H144" s="179" t="n">
        <v>0</v>
      </c>
      <c r="I144" s="180"/>
      <c r="J144" s="180" t="n">
        <f aca="false">ROUND(I144*H144,2)</f>
        <v>0</v>
      </c>
      <c r="K144" s="181"/>
      <c r="L144" s="23"/>
      <c r="M144" s="182"/>
      <c r="N144" s="183" t="s">
        <v>39</v>
      </c>
      <c r="O144" s="65"/>
      <c r="P144" s="184" t="n">
        <f aca="false">O144*H144</f>
        <v>0</v>
      </c>
      <c r="Q144" s="184" t="n">
        <v>0</v>
      </c>
      <c r="R144" s="184" t="n">
        <f aca="false">Q144*H144</f>
        <v>0</v>
      </c>
      <c r="S144" s="184" t="n">
        <v>0</v>
      </c>
      <c r="T144" s="185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86" t="s">
        <v>132</v>
      </c>
      <c r="AT144" s="186" t="s">
        <v>129</v>
      </c>
      <c r="AU144" s="186" t="s">
        <v>133</v>
      </c>
      <c r="AY144" s="3" t="s">
        <v>127</v>
      </c>
      <c r="BE144" s="187" t="n">
        <f aca="false">IF(N144="základná",J144,0)</f>
        <v>0</v>
      </c>
      <c r="BF144" s="187" t="n">
        <f aca="false">IF(N144="znížená",J144,0)</f>
        <v>0</v>
      </c>
      <c r="BG144" s="187" t="n">
        <f aca="false">IF(N144="zákl. prenesená",J144,0)</f>
        <v>0</v>
      </c>
      <c r="BH144" s="187" t="n">
        <f aca="false">IF(N144="zníž. prenesená",J144,0)</f>
        <v>0</v>
      </c>
      <c r="BI144" s="187" t="n">
        <f aca="false">IF(N144="nulová",J144,0)</f>
        <v>0</v>
      </c>
      <c r="BJ144" s="3" t="s">
        <v>133</v>
      </c>
      <c r="BK144" s="187" t="n">
        <f aca="false">ROUND(I144*H144,2)</f>
        <v>0</v>
      </c>
      <c r="BL144" s="3" t="s">
        <v>132</v>
      </c>
      <c r="BM144" s="186" t="s">
        <v>166</v>
      </c>
    </row>
    <row r="145" s="27" customFormat="true" ht="33" hidden="false" customHeight="true" outlineLevel="0" collapsed="false">
      <c r="A145" s="22"/>
      <c r="B145" s="174"/>
      <c r="C145" s="175" t="s">
        <v>150</v>
      </c>
      <c r="D145" s="175" t="s">
        <v>129</v>
      </c>
      <c r="E145" s="176"/>
      <c r="F145" s="177" t="s">
        <v>130</v>
      </c>
      <c r="G145" s="178" t="s">
        <v>134</v>
      </c>
      <c r="H145" s="179" t="n">
        <v>0</v>
      </c>
      <c r="I145" s="180"/>
      <c r="J145" s="180" t="n">
        <f aca="false">ROUND(I145*H145,2)</f>
        <v>0</v>
      </c>
      <c r="K145" s="181"/>
      <c r="L145" s="23"/>
      <c r="M145" s="182"/>
      <c r="N145" s="183" t="s">
        <v>39</v>
      </c>
      <c r="O145" s="65"/>
      <c r="P145" s="184" t="n">
        <f aca="false">O145*H145</f>
        <v>0</v>
      </c>
      <c r="Q145" s="184" t="n">
        <v>0</v>
      </c>
      <c r="R145" s="184" t="n">
        <f aca="false">Q145*H145</f>
        <v>0</v>
      </c>
      <c r="S145" s="184" t="n">
        <v>0</v>
      </c>
      <c r="T145" s="185" t="n">
        <f aca="false">S145*H145</f>
        <v>0</v>
      </c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R145" s="186" t="s">
        <v>132</v>
      </c>
      <c r="AT145" s="186" t="s">
        <v>129</v>
      </c>
      <c r="AU145" s="186" t="s">
        <v>133</v>
      </c>
      <c r="AY145" s="3" t="s">
        <v>127</v>
      </c>
      <c r="BE145" s="187" t="n">
        <f aca="false">IF(N145="základná",J145,0)</f>
        <v>0</v>
      </c>
      <c r="BF145" s="187" t="n">
        <f aca="false">IF(N145="znížená",J145,0)</f>
        <v>0</v>
      </c>
      <c r="BG145" s="187" t="n">
        <f aca="false">IF(N145="zákl. prenesená",J145,0)</f>
        <v>0</v>
      </c>
      <c r="BH145" s="187" t="n">
        <f aca="false">IF(N145="zníž. prenesená",J145,0)</f>
        <v>0</v>
      </c>
      <c r="BI145" s="187" t="n">
        <f aca="false">IF(N145="nulová",J145,0)</f>
        <v>0</v>
      </c>
      <c r="BJ145" s="3" t="s">
        <v>133</v>
      </c>
      <c r="BK145" s="187" t="n">
        <f aca="false">ROUND(I145*H145,2)</f>
        <v>0</v>
      </c>
      <c r="BL145" s="3" t="s">
        <v>132</v>
      </c>
      <c r="BM145" s="186" t="s">
        <v>167</v>
      </c>
    </row>
    <row r="146" s="27" customFormat="true" ht="37.8" hidden="false" customHeight="true" outlineLevel="0" collapsed="false">
      <c r="A146" s="22"/>
      <c r="B146" s="174"/>
      <c r="C146" s="188" t="s">
        <v>168</v>
      </c>
      <c r="D146" s="188" t="s">
        <v>129</v>
      </c>
      <c r="E146" s="189" t="s">
        <v>169</v>
      </c>
      <c r="F146" s="190" t="s">
        <v>170</v>
      </c>
      <c r="G146" s="191" t="s">
        <v>153</v>
      </c>
      <c r="H146" s="192" t="n">
        <v>870</v>
      </c>
      <c r="I146" s="193"/>
      <c r="J146" s="194" t="n">
        <f aca="false">ROUND(I146*H146,2)</f>
        <v>0</v>
      </c>
      <c r="K146" s="181"/>
      <c r="L146" s="23"/>
      <c r="M146" s="182"/>
      <c r="N146" s="183" t="s">
        <v>39</v>
      </c>
      <c r="O146" s="65"/>
      <c r="P146" s="184" t="n">
        <f aca="false">O146*H146</f>
        <v>0</v>
      </c>
      <c r="Q146" s="184" t="n">
        <v>0</v>
      </c>
      <c r="R146" s="184" t="n">
        <f aca="false">Q146*H146</f>
        <v>0</v>
      </c>
      <c r="S146" s="184" t="n">
        <v>0</v>
      </c>
      <c r="T146" s="185" t="n">
        <f aca="false">S146*H146</f>
        <v>0</v>
      </c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R146" s="186" t="s">
        <v>132</v>
      </c>
      <c r="AT146" s="186" t="s">
        <v>129</v>
      </c>
      <c r="AU146" s="186" t="s">
        <v>133</v>
      </c>
      <c r="AY146" s="3" t="s">
        <v>127</v>
      </c>
      <c r="BE146" s="187" t="n">
        <f aca="false">IF(N146="základná",J146,0)</f>
        <v>0</v>
      </c>
      <c r="BF146" s="187" t="n">
        <f aca="false">IF(N146="znížená",J146,0)</f>
        <v>0</v>
      </c>
      <c r="BG146" s="187" t="n">
        <f aca="false">IF(N146="zákl. prenesená",J146,0)</f>
        <v>0</v>
      </c>
      <c r="BH146" s="187" t="n">
        <f aca="false">IF(N146="zníž. prenesená",J146,0)</f>
        <v>0</v>
      </c>
      <c r="BI146" s="187" t="n">
        <f aca="false">IF(N146="nulová",J146,0)</f>
        <v>0</v>
      </c>
      <c r="BJ146" s="3" t="s">
        <v>133</v>
      </c>
      <c r="BK146" s="187" t="n">
        <f aca="false">ROUND(I146*H146,2)</f>
        <v>0</v>
      </c>
      <c r="BL146" s="3" t="s">
        <v>132</v>
      </c>
      <c r="BM146" s="186" t="s">
        <v>171</v>
      </c>
    </row>
    <row r="147" s="27" customFormat="true" ht="24.15" hidden="false" customHeight="true" outlineLevel="0" collapsed="false">
      <c r="A147" s="22"/>
      <c r="B147" s="174"/>
      <c r="C147" s="175" t="s">
        <v>154</v>
      </c>
      <c r="D147" s="175" t="s">
        <v>129</v>
      </c>
      <c r="E147" s="176"/>
      <c r="F147" s="177" t="s">
        <v>130</v>
      </c>
      <c r="G147" s="178" t="s">
        <v>134</v>
      </c>
      <c r="H147" s="179" t="n">
        <v>0</v>
      </c>
      <c r="I147" s="180"/>
      <c r="J147" s="180" t="n">
        <f aca="false">ROUND(I147*H147,2)</f>
        <v>0</v>
      </c>
      <c r="K147" s="181"/>
      <c r="L147" s="23"/>
      <c r="M147" s="182"/>
      <c r="N147" s="183" t="s">
        <v>39</v>
      </c>
      <c r="O147" s="65"/>
      <c r="P147" s="184" t="n">
        <f aca="false">O147*H147</f>
        <v>0</v>
      </c>
      <c r="Q147" s="184" t="n">
        <v>0</v>
      </c>
      <c r="R147" s="184" t="n">
        <f aca="false">Q147*H147</f>
        <v>0</v>
      </c>
      <c r="S147" s="184" t="n">
        <v>0</v>
      </c>
      <c r="T147" s="185" t="n">
        <f aca="false">S147*H147</f>
        <v>0</v>
      </c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R147" s="186" t="s">
        <v>132</v>
      </c>
      <c r="AT147" s="186" t="s">
        <v>129</v>
      </c>
      <c r="AU147" s="186" t="s">
        <v>133</v>
      </c>
      <c r="AY147" s="3" t="s">
        <v>127</v>
      </c>
      <c r="BE147" s="187" t="n">
        <f aca="false">IF(N147="základná",J147,0)</f>
        <v>0</v>
      </c>
      <c r="BF147" s="187" t="n">
        <f aca="false">IF(N147="znížená",J147,0)</f>
        <v>0</v>
      </c>
      <c r="BG147" s="187" t="n">
        <f aca="false">IF(N147="zákl. prenesená",J147,0)</f>
        <v>0</v>
      </c>
      <c r="BH147" s="187" t="n">
        <f aca="false">IF(N147="zníž. prenesená",J147,0)</f>
        <v>0</v>
      </c>
      <c r="BI147" s="187" t="n">
        <f aca="false">IF(N147="nulová",J147,0)</f>
        <v>0</v>
      </c>
      <c r="BJ147" s="3" t="s">
        <v>133</v>
      </c>
      <c r="BK147" s="187" t="n">
        <f aca="false">ROUND(I147*H147,2)</f>
        <v>0</v>
      </c>
      <c r="BL147" s="3" t="s">
        <v>132</v>
      </c>
      <c r="BM147" s="186" t="s">
        <v>172</v>
      </c>
    </row>
    <row r="148" s="27" customFormat="true" ht="33" hidden="false" customHeight="true" outlineLevel="0" collapsed="false">
      <c r="A148" s="22"/>
      <c r="B148" s="174"/>
      <c r="C148" s="175" t="s">
        <v>173</v>
      </c>
      <c r="D148" s="175" t="s">
        <v>129</v>
      </c>
      <c r="E148" s="176"/>
      <c r="F148" s="177" t="s">
        <v>130</v>
      </c>
      <c r="G148" s="178" t="s">
        <v>134</v>
      </c>
      <c r="H148" s="179" t="n">
        <v>0</v>
      </c>
      <c r="I148" s="180"/>
      <c r="J148" s="180" t="n">
        <f aca="false">ROUND(I148*H148,2)</f>
        <v>0</v>
      </c>
      <c r="K148" s="181"/>
      <c r="L148" s="23"/>
      <c r="M148" s="182"/>
      <c r="N148" s="183" t="s">
        <v>39</v>
      </c>
      <c r="O148" s="65"/>
      <c r="P148" s="184" t="n">
        <f aca="false">O148*H148</f>
        <v>0</v>
      </c>
      <c r="Q148" s="184" t="n">
        <v>0</v>
      </c>
      <c r="R148" s="184" t="n">
        <f aca="false">Q148*H148</f>
        <v>0</v>
      </c>
      <c r="S148" s="184" t="n">
        <v>0</v>
      </c>
      <c r="T148" s="185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86" t="s">
        <v>132</v>
      </c>
      <c r="AT148" s="186" t="s">
        <v>129</v>
      </c>
      <c r="AU148" s="186" t="s">
        <v>133</v>
      </c>
      <c r="AY148" s="3" t="s">
        <v>127</v>
      </c>
      <c r="BE148" s="187" t="n">
        <f aca="false">IF(N148="základná",J148,0)</f>
        <v>0</v>
      </c>
      <c r="BF148" s="187" t="n">
        <f aca="false">IF(N148="znížená",J148,0)</f>
        <v>0</v>
      </c>
      <c r="BG148" s="187" t="n">
        <f aca="false">IF(N148="zákl. prenesená",J148,0)</f>
        <v>0</v>
      </c>
      <c r="BH148" s="187" t="n">
        <f aca="false">IF(N148="zníž. prenesená",J148,0)</f>
        <v>0</v>
      </c>
      <c r="BI148" s="187" t="n">
        <f aca="false">IF(N148="nulová",J148,0)</f>
        <v>0</v>
      </c>
      <c r="BJ148" s="3" t="s">
        <v>133</v>
      </c>
      <c r="BK148" s="187" t="n">
        <f aca="false">ROUND(I148*H148,2)</f>
        <v>0</v>
      </c>
      <c r="BL148" s="3" t="s">
        <v>132</v>
      </c>
      <c r="BM148" s="186" t="s">
        <v>174</v>
      </c>
    </row>
    <row r="149" s="27" customFormat="true" ht="24.15" hidden="false" customHeight="true" outlineLevel="0" collapsed="false">
      <c r="A149" s="22"/>
      <c r="B149" s="174"/>
      <c r="C149" s="175" t="s">
        <v>158</v>
      </c>
      <c r="D149" s="175" t="s">
        <v>129</v>
      </c>
      <c r="E149" s="176"/>
      <c r="F149" s="177" t="s">
        <v>130</v>
      </c>
      <c r="G149" s="178" t="s">
        <v>134</v>
      </c>
      <c r="H149" s="179" t="n">
        <v>0</v>
      </c>
      <c r="I149" s="180"/>
      <c r="J149" s="180" t="n">
        <f aca="false">ROUND(I149*H149,2)</f>
        <v>0</v>
      </c>
      <c r="K149" s="181"/>
      <c r="L149" s="23"/>
      <c r="M149" s="182"/>
      <c r="N149" s="183" t="s">
        <v>39</v>
      </c>
      <c r="O149" s="65"/>
      <c r="P149" s="184" t="n">
        <f aca="false">O149*H149</f>
        <v>0</v>
      </c>
      <c r="Q149" s="184" t="n">
        <v>0</v>
      </c>
      <c r="R149" s="184" t="n">
        <f aca="false">Q149*H149</f>
        <v>0</v>
      </c>
      <c r="S149" s="184" t="n">
        <v>0</v>
      </c>
      <c r="T149" s="185" t="n">
        <f aca="false">S149*H149</f>
        <v>0</v>
      </c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R149" s="186" t="s">
        <v>132</v>
      </c>
      <c r="AT149" s="186" t="s">
        <v>129</v>
      </c>
      <c r="AU149" s="186" t="s">
        <v>133</v>
      </c>
      <c r="AY149" s="3" t="s">
        <v>127</v>
      </c>
      <c r="BE149" s="187" t="n">
        <f aca="false">IF(N149="základná",J149,0)</f>
        <v>0</v>
      </c>
      <c r="BF149" s="187" t="n">
        <f aca="false">IF(N149="znížená",J149,0)</f>
        <v>0</v>
      </c>
      <c r="BG149" s="187" t="n">
        <f aca="false">IF(N149="zákl. prenesená",J149,0)</f>
        <v>0</v>
      </c>
      <c r="BH149" s="187" t="n">
        <f aca="false">IF(N149="zníž. prenesená",J149,0)</f>
        <v>0</v>
      </c>
      <c r="BI149" s="187" t="n">
        <f aca="false">IF(N149="nulová",J149,0)</f>
        <v>0</v>
      </c>
      <c r="BJ149" s="3" t="s">
        <v>133</v>
      </c>
      <c r="BK149" s="187" t="n">
        <f aca="false">ROUND(I149*H149,2)</f>
        <v>0</v>
      </c>
      <c r="BL149" s="3" t="s">
        <v>132</v>
      </c>
      <c r="BM149" s="186" t="s">
        <v>175</v>
      </c>
    </row>
    <row r="150" s="27" customFormat="true" ht="33" hidden="false" customHeight="true" outlineLevel="0" collapsed="false">
      <c r="A150" s="22"/>
      <c r="B150" s="174"/>
      <c r="C150" s="175" t="s">
        <v>176</v>
      </c>
      <c r="D150" s="175" t="s">
        <v>129</v>
      </c>
      <c r="E150" s="176"/>
      <c r="F150" s="177" t="s">
        <v>130</v>
      </c>
      <c r="G150" s="178" t="s">
        <v>134</v>
      </c>
      <c r="H150" s="179" t="n">
        <v>0</v>
      </c>
      <c r="I150" s="180"/>
      <c r="J150" s="180" t="n">
        <f aca="false">ROUND(I150*H150,2)</f>
        <v>0</v>
      </c>
      <c r="K150" s="181"/>
      <c r="L150" s="23"/>
      <c r="M150" s="182"/>
      <c r="N150" s="183" t="s">
        <v>39</v>
      </c>
      <c r="O150" s="65"/>
      <c r="P150" s="184" t="n">
        <f aca="false">O150*H150</f>
        <v>0</v>
      </c>
      <c r="Q150" s="184" t="n">
        <v>0</v>
      </c>
      <c r="R150" s="184" t="n">
        <f aca="false">Q150*H150</f>
        <v>0</v>
      </c>
      <c r="S150" s="184" t="n">
        <v>0</v>
      </c>
      <c r="T150" s="185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86" t="s">
        <v>132</v>
      </c>
      <c r="AT150" s="186" t="s">
        <v>129</v>
      </c>
      <c r="AU150" s="186" t="s">
        <v>133</v>
      </c>
      <c r="AY150" s="3" t="s">
        <v>127</v>
      </c>
      <c r="BE150" s="187" t="n">
        <f aca="false">IF(N150="základná",J150,0)</f>
        <v>0</v>
      </c>
      <c r="BF150" s="187" t="n">
        <f aca="false">IF(N150="znížená",J150,0)</f>
        <v>0</v>
      </c>
      <c r="BG150" s="187" t="n">
        <f aca="false">IF(N150="zákl. prenesená",J150,0)</f>
        <v>0</v>
      </c>
      <c r="BH150" s="187" t="n">
        <f aca="false">IF(N150="zníž. prenesená",J150,0)</f>
        <v>0</v>
      </c>
      <c r="BI150" s="187" t="n">
        <f aca="false">IF(N150="nulová",J150,0)</f>
        <v>0</v>
      </c>
      <c r="BJ150" s="3" t="s">
        <v>133</v>
      </c>
      <c r="BK150" s="187" t="n">
        <f aca="false">ROUND(I150*H150,2)</f>
        <v>0</v>
      </c>
      <c r="BL150" s="3" t="s">
        <v>132</v>
      </c>
      <c r="BM150" s="186" t="s">
        <v>177</v>
      </c>
    </row>
    <row r="151" s="27" customFormat="true" ht="16.5" hidden="false" customHeight="true" outlineLevel="0" collapsed="false">
      <c r="A151" s="22"/>
      <c r="B151" s="174"/>
      <c r="C151" s="188" t="s">
        <v>159</v>
      </c>
      <c r="D151" s="188" t="s">
        <v>129</v>
      </c>
      <c r="E151" s="189" t="s">
        <v>178</v>
      </c>
      <c r="F151" s="190" t="s">
        <v>179</v>
      </c>
      <c r="G151" s="191" t="s">
        <v>153</v>
      </c>
      <c r="H151" s="192" t="n">
        <v>87</v>
      </c>
      <c r="I151" s="193"/>
      <c r="J151" s="194" t="n">
        <f aca="false">ROUND(I151*H151,2)</f>
        <v>0</v>
      </c>
      <c r="K151" s="181"/>
      <c r="L151" s="23"/>
      <c r="M151" s="182"/>
      <c r="N151" s="183" t="s">
        <v>39</v>
      </c>
      <c r="O151" s="65"/>
      <c r="P151" s="184" t="n">
        <f aca="false">O151*H151</f>
        <v>0</v>
      </c>
      <c r="Q151" s="184" t="n">
        <v>0</v>
      </c>
      <c r="R151" s="184" t="n">
        <f aca="false">Q151*H151</f>
        <v>0</v>
      </c>
      <c r="S151" s="184" t="n">
        <v>0</v>
      </c>
      <c r="T151" s="185" t="n">
        <f aca="false">S151*H151</f>
        <v>0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86" t="s">
        <v>132</v>
      </c>
      <c r="AT151" s="186" t="s">
        <v>129</v>
      </c>
      <c r="AU151" s="186" t="s">
        <v>133</v>
      </c>
      <c r="AY151" s="3" t="s">
        <v>127</v>
      </c>
      <c r="BE151" s="187" t="n">
        <f aca="false">IF(N151="základná",J151,0)</f>
        <v>0</v>
      </c>
      <c r="BF151" s="187" t="n">
        <f aca="false">IF(N151="znížená",J151,0)</f>
        <v>0</v>
      </c>
      <c r="BG151" s="187" t="n">
        <f aca="false">IF(N151="zákl. prenesená",J151,0)</f>
        <v>0</v>
      </c>
      <c r="BH151" s="187" t="n">
        <f aca="false">IF(N151="zníž. prenesená",J151,0)</f>
        <v>0</v>
      </c>
      <c r="BI151" s="187" t="n">
        <f aca="false">IF(N151="nulová",J151,0)</f>
        <v>0</v>
      </c>
      <c r="BJ151" s="3" t="s">
        <v>133</v>
      </c>
      <c r="BK151" s="187" t="n">
        <f aca="false">ROUND(I151*H151,2)</f>
        <v>0</v>
      </c>
      <c r="BL151" s="3" t="s">
        <v>132</v>
      </c>
      <c r="BM151" s="186" t="s">
        <v>180</v>
      </c>
    </row>
    <row r="152" s="27" customFormat="true" ht="24.15" hidden="false" customHeight="true" outlineLevel="0" collapsed="false">
      <c r="A152" s="22"/>
      <c r="B152" s="174"/>
      <c r="C152" s="188" t="s">
        <v>181</v>
      </c>
      <c r="D152" s="188" t="s">
        <v>129</v>
      </c>
      <c r="E152" s="189" t="s">
        <v>182</v>
      </c>
      <c r="F152" s="190" t="s">
        <v>183</v>
      </c>
      <c r="G152" s="191" t="s">
        <v>184</v>
      </c>
      <c r="H152" s="192" t="n">
        <v>156.6</v>
      </c>
      <c r="I152" s="193"/>
      <c r="J152" s="194" t="n">
        <f aca="false">ROUND(I152*H152,2)</f>
        <v>0</v>
      </c>
      <c r="K152" s="181"/>
      <c r="L152" s="23"/>
      <c r="M152" s="182"/>
      <c r="N152" s="183" t="s">
        <v>39</v>
      </c>
      <c r="O152" s="65"/>
      <c r="P152" s="184" t="n">
        <f aca="false">O152*H152</f>
        <v>0</v>
      </c>
      <c r="Q152" s="184" t="n">
        <v>0</v>
      </c>
      <c r="R152" s="184" t="n">
        <f aca="false">Q152*H152</f>
        <v>0</v>
      </c>
      <c r="S152" s="184" t="n">
        <v>0</v>
      </c>
      <c r="T152" s="185" t="n">
        <f aca="false">S152*H152</f>
        <v>0</v>
      </c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R152" s="186" t="s">
        <v>132</v>
      </c>
      <c r="AT152" s="186" t="s">
        <v>129</v>
      </c>
      <c r="AU152" s="186" t="s">
        <v>133</v>
      </c>
      <c r="AY152" s="3" t="s">
        <v>127</v>
      </c>
      <c r="BE152" s="187" t="n">
        <f aca="false">IF(N152="základná",J152,0)</f>
        <v>0</v>
      </c>
      <c r="BF152" s="187" t="n">
        <f aca="false">IF(N152="znížená",J152,0)</f>
        <v>0</v>
      </c>
      <c r="BG152" s="187" t="n">
        <f aca="false">IF(N152="zákl. prenesená",J152,0)</f>
        <v>0</v>
      </c>
      <c r="BH152" s="187" t="n">
        <f aca="false">IF(N152="zníž. prenesená",J152,0)</f>
        <v>0</v>
      </c>
      <c r="BI152" s="187" t="n">
        <f aca="false">IF(N152="nulová",J152,0)</f>
        <v>0</v>
      </c>
      <c r="BJ152" s="3" t="s">
        <v>133</v>
      </c>
      <c r="BK152" s="187" t="n">
        <f aca="false">ROUND(I152*H152,2)</f>
        <v>0</v>
      </c>
      <c r="BL152" s="3" t="s">
        <v>132</v>
      </c>
      <c r="BM152" s="186" t="s">
        <v>185</v>
      </c>
    </row>
    <row r="153" s="27" customFormat="true" ht="24.15" hidden="false" customHeight="true" outlineLevel="0" collapsed="false">
      <c r="A153" s="22"/>
      <c r="B153" s="174"/>
      <c r="C153" s="188" t="s">
        <v>161</v>
      </c>
      <c r="D153" s="188" t="s">
        <v>129</v>
      </c>
      <c r="E153" s="189" t="s">
        <v>186</v>
      </c>
      <c r="F153" s="190" t="s">
        <v>187</v>
      </c>
      <c r="G153" s="191" t="s">
        <v>153</v>
      </c>
      <c r="H153" s="192" t="n">
        <v>40.824</v>
      </c>
      <c r="I153" s="193"/>
      <c r="J153" s="194" t="n">
        <f aca="false">ROUND(I153*H153,2)</f>
        <v>0</v>
      </c>
      <c r="K153" s="181"/>
      <c r="L153" s="23"/>
      <c r="M153" s="182"/>
      <c r="N153" s="183" t="s">
        <v>39</v>
      </c>
      <c r="O153" s="65"/>
      <c r="P153" s="184" t="n">
        <f aca="false">O153*H153</f>
        <v>0</v>
      </c>
      <c r="Q153" s="184" t="n">
        <v>0</v>
      </c>
      <c r="R153" s="184" t="n">
        <f aca="false">Q153*H153</f>
        <v>0</v>
      </c>
      <c r="S153" s="184" t="n">
        <v>0</v>
      </c>
      <c r="T153" s="185" t="n">
        <f aca="false">S153*H153</f>
        <v>0</v>
      </c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R153" s="186" t="s">
        <v>132</v>
      </c>
      <c r="AT153" s="186" t="s">
        <v>129</v>
      </c>
      <c r="AU153" s="186" t="s">
        <v>133</v>
      </c>
      <c r="AY153" s="3" t="s">
        <v>127</v>
      </c>
      <c r="BE153" s="187" t="n">
        <f aca="false">IF(N153="základná",J153,0)</f>
        <v>0</v>
      </c>
      <c r="BF153" s="187" t="n">
        <f aca="false">IF(N153="znížená",J153,0)</f>
        <v>0</v>
      </c>
      <c r="BG153" s="187" t="n">
        <f aca="false">IF(N153="zákl. prenesená",J153,0)</f>
        <v>0</v>
      </c>
      <c r="BH153" s="187" t="n">
        <f aca="false">IF(N153="zníž. prenesená",J153,0)</f>
        <v>0</v>
      </c>
      <c r="BI153" s="187" t="n">
        <f aca="false">IF(N153="nulová",J153,0)</f>
        <v>0</v>
      </c>
      <c r="BJ153" s="3" t="s">
        <v>133</v>
      </c>
      <c r="BK153" s="187" t="n">
        <f aca="false">ROUND(I153*H153,2)</f>
        <v>0</v>
      </c>
      <c r="BL153" s="3" t="s">
        <v>132</v>
      </c>
      <c r="BM153" s="186" t="s">
        <v>188</v>
      </c>
    </row>
    <row r="154" s="27" customFormat="true" ht="16.5" hidden="false" customHeight="true" outlineLevel="0" collapsed="false">
      <c r="A154" s="22"/>
      <c r="B154" s="174"/>
      <c r="C154" s="188" t="s">
        <v>6</v>
      </c>
      <c r="D154" s="188" t="s">
        <v>129</v>
      </c>
      <c r="E154" s="189" t="s">
        <v>189</v>
      </c>
      <c r="F154" s="190" t="s">
        <v>190</v>
      </c>
      <c r="G154" s="191" t="s">
        <v>153</v>
      </c>
      <c r="H154" s="192" t="n">
        <v>0.96</v>
      </c>
      <c r="I154" s="193"/>
      <c r="J154" s="194" t="n">
        <f aca="false">ROUND(I154*H154,2)</f>
        <v>0</v>
      </c>
      <c r="K154" s="181"/>
      <c r="L154" s="23"/>
      <c r="M154" s="182"/>
      <c r="N154" s="183" t="s">
        <v>39</v>
      </c>
      <c r="O154" s="65"/>
      <c r="P154" s="184" t="n">
        <f aca="false">O154*H154</f>
        <v>0</v>
      </c>
      <c r="Q154" s="184" t="n">
        <v>0</v>
      </c>
      <c r="R154" s="184" t="n">
        <f aca="false">Q154*H154</f>
        <v>0</v>
      </c>
      <c r="S154" s="184" t="n">
        <v>0</v>
      </c>
      <c r="T154" s="185" t="n">
        <f aca="false">S154*H154</f>
        <v>0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86" t="s">
        <v>132</v>
      </c>
      <c r="AT154" s="186" t="s">
        <v>129</v>
      </c>
      <c r="AU154" s="186" t="s">
        <v>133</v>
      </c>
      <c r="AY154" s="3" t="s">
        <v>127</v>
      </c>
      <c r="BE154" s="187" t="n">
        <f aca="false">IF(N154="základná",J154,0)</f>
        <v>0</v>
      </c>
      <c r="BF154" s="187" t="n">
        <f aca="false">IF(N154="znížená",J154,0)</f>
        <v>0</v>
      </c>
      <c r="BG154" s="187" t="n">
        <f aca="false">IF(N154="zákl. prenesená",J154,0)</f>
        <v>0</v>
      </c>
      <c r="BH154" s="187" t="n">
        <f aca="false">IF(N154="zníž. prenesená",J154,0)</f>
        <v>0</v>
      </c>
      <c r="BI154" s="187" t="n">
        <f aca="false">IF(N154="nulová",J154,0)</f>
        <v>0</v>
      </c>
      <c r="BJ154" s="3" t="s">
        <v>133</v>
      </c>
      <c r="BK154" s="187" t="n">
        <f aca="false">ROUND(I154*H154,2)</f>
        <v>0</v>
      </c>
      <c r="BL154" s="3" t="s">
        <v>132</v>
      </c>
      <c r="BM154" s="186" t="s">
        <v>191</v>
      </c>
    </row>
    <row r="155" s="160" customFormat="true" ht="22.8" hidden="false" customHeight="true" outlineLevel="0" collapsed="false">
      <c r="B155" s="161"/>
      <c r="D155" s="162" t="s">
        <v>72</v>
      </c>
      <c r="E155" s="172" t="s">
        <v>133</v>
      </c>
      <c r="F155" s="172" t="s">
        <v>192</v>
      </c>
      <c r="I155" s="164"/>
      <c r="J155" s="173" t="n">
        <f aca="false">BK155</f>
        <v>0</v>
      </c>
      <c r="L155" s="161"/>
      <c r="M155" s="166"/>
      <c r="N155" s="167"/>
      <c r="O155" s="167"/>
      <c r="P155" s="168" t="n">
        <f aca="false">SUM(P156:P162)</f>
        <v>0</v>
      </c>
      <c r="Q155" s="167"/>
      <c r="R155" s="168" t="n">
        <f aca="false">SUM(R156:R162)</f>
        <v>0</v>
      </c>
      <c r="S155" s="167"/>
      <c r="T155" s="169" t="n">
        <f aca="false">SUM(T156:T162)</f>
        <v>0</v>
      </c>
      <c r="AR155" s="162" t="s">
        <v>81</v>
      </c>
      <c r="AT155" s="170" t="s">
        <v>72</v>
      </c>
      <c r="AU155" s="170" t="s">
        <v>81</v>
      </c>
      <c r="AY155" s="162" t="s">
        <v>127</v>
      </c>
      <c r="BK155" s="171" t="n">
        <f aca="false">SUM(BK156:BK162)</f>
        <v>0</v>
      </c>
    </row>
    <row r="156" s="27" customFormat="true" ht="33" hidden="false" customHeight="true" outlineLevel="0" collapsed="false">
      <c r="A156" s="22"/>
      <c r="B156" s="174"/>
      <c r="C156" s="188" t="s">
        <v>164</v>
      </c>
      <c r="D156" s="188" t="s">
        <v>129</v>
      </c>
      <c r="E156" s="189" t="s">
        <v>193</v>
      </c>
      <c r="F156" s="190" t="s">
        <v>194</v>
      </c>
      <c r="G156" s="191" t="s">
        <v>131</v>
      </c>
      <c r="H156" s="192" t="n">
        <v>4.8</v>
      </c>
      <c r="I156" s="193"/>
      <c r="J156" s="194" t="n">
        <f aca="false">ROUND(I156*H156,2)</f>
        <v>0</v>
      </c>
      <c r="K156" s="181"/>
      <c r="L156" s="23"/>
      <c r="M156" s="182"/>
      <c r="N156" s="183" t="s">
        <v>39</v>
      </c>
      <c r="O156" s="65"/>
      <c r="P156" s="184" t="n">
        <f aca="false">O156*H156</f>
        <v>0</v>
      </c>
      <c r="Q156" s="184" t="n">
        <v>0</v>
      </c>
      <c r="R156" s="184" t="n">
        <f aca="false">Q156*H156</f>
        <v>0</v>
      </c>
      <c r="S156" s="184" t="n">
        <v>0</v>
      </c>
      <c r="T156" s="185" t="n">
        <f aca="false">S156*H156</f>
        <v>0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86" t="s">
        <v>132</v>
      </c>
      <c r="AT156" s="186" t="s">
        <v>129</v>
      </c>
      <c r="AU156" s="186" t="s">
        <v>133</v>
      </c>
      <c r="AY156" s="3" t="s">
        <v>127</v>
      </c>
      <c r="BE156" s="187" t="n">
        <f aca="false">IF(N156="základná",J156,0)</f>
        <v>0</v>
      </c>
      <c r="BF156" s="187" t="n">
        <f aca="false">IF(N156="znížená",J156,0)</f>
        <v>0</v>
      </c>
      <c r="BG156" s="187" t="n">
        <f aca="false">IF(N156="zákl. prenesená",J156,0)</f>
        <v>0</v>
      </c>
      <c r="BH156" s="187" t="n">
        <f aca="false">IF(N156="zníž. prenesená",J156,0)</f>
        <v>0</v>
      </c>
      <c r="BI156" s="187" t="n">
        <f aca="false">IF(N156="nulová",J156,0)</f>
        <v>0</v>
      </c>
      <c r="BJ156" s="3" t="s">
        <v>133</v>
      </c>
      <c r="BK156" s="187" t="n">
        <f aca="false">ROUND(I156*H156,2)</f>
        <v>0</v>
      </c>
      <c r="BL156" s="3" t="s">
        <v>132</v>
      </c>
      <c r="BM156" s="186" t="s">
        <v>195</v>
      </c>
    </row>
    <row r="157" s="27" customFormat="true" ht="16.5" hidden="false" customHeight="true" outlineLevel="0" collapsed="false">
      <c r="A157" s="22"/>
      <c r="B157" s="174"/>
      <c r="C157" s="195" t="s">
        <v>196</v>
      </c>
      <c r="D157" s="195" t="s">
        <v>197</v>
      </c>
      <c r="E157" s="196" t="s">
        <v>198</v>
      </c>
      <c r="F157" s="197" t="s">
        <v>199</v>
      </c>
      <c r="G157" s="198" t="s">
        <v>131</v>
      </c>
      <c r="H157" s="199" t="n">
        <v>4.896</v>
      </c>
      <c r="I157" s="200"/>
      <c r="J157" s="201" t="n">
        <f aca="false">ROUND(I157*H157,2)</f>
        <v>0</v>
      </c>
      <c r="K157" s="202"/>
      <c r="L157" s="203"/>
      <c r="M157" s="204"/>
      <c r="N157" s="205" t="s">
        <v>39</v>
      </c>
      <c r="O157" s="65"/>
      <c r="P157" s="184" t="n">
        <f aca="false">O157*H157</f>
        <v>0</v>
      </c>
      <c r="Q157" s="184" t="n">
        <v>0</v>
      </c>
      <c r="R157" s="184" t="n">
        <f aca="false">Q157*H157</f>
        <v>0</v>
      </c>
      <c r="S157" s="184" t="n">
        <v>0</v>
      </c>
      <c r="T157" s="185" t="n">
        <f aca="false">S157*H157</f>
        <v>0</v>
      </c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R157" s="186" t="s">
        <v>139</v>
      </c>
      <c r="AT157" s="186" t="s">
        <v>197</v>
      </c>
      <c r="AU157" s="186" t="s">
        <v>133</v>
      </c>
      <c r="AY157" s="3" t="s">
        <v>127</v>
      </c>
      <c r="BE157" s="187" t="n">
        <f aca="false">IF(N157="základná",J157,0)</f>
        <v>0</v>
      </c>
      <c r="BF157" s="187" t="n">
        <f aca="false">IF(N157="znížená",J157,0)</f>
        <v>0</v>
      </c>
      <c r="BG157" s="187" t="n">
        <f aca="false">IF(N157="zákl. prenesená",J157,0)</f>
        <v>0</v>
      </c>
      <c r="BH157" s="187" t="n">
        <f aca="false">IF(N157="zníž. prenesená",J157,0)</f>
        <v>0</v>
      </c>
      <c r="BI157" s="187" t="n">
        <f aca="false">IF(N157="nulová",J157,0)</f>
        <v>0</v>
      </c>
      <c r="BJ157" s="3" t="s">
        <v>133</v>
      </c>
      <c r="BK157" s="187" t="n">
        <f aca="false">ROUND(I157*H157,2)</f>
        <v>0</v>
      </c>
      <c r="BL157" s="3" t="s">
        <v>132</v>
      </c>
      <c r="BM157" s="186" t="s">
        <v>200</v>
      </c>
    </row>
    <row r="158" s="27" customFormat="true" ht="33" hidden="false" customHeight="true" outlineLevel="0" collapsed="false">
      <c r="A158" s="22"/>
      <c r="B158" s="174"/>
      <c r="C158" s="188" t="s">
        <v>166</v>
      </c>
      <c r="D158" s="188" t="s">
        <v>129</v>
      </c>
      <c r="E158" s="189" t="s">
        <v>201</v>
      </c>
      <c r="F158" s="190" t="s">
        <v>202</v>
      </c>
      <c r="G158" s="191" t="s">
        <v>131</v>
      </c>
      <c r="H158" s="192" t="n">
        <v>901.085</v>
      </c>
      <c r="I158" s="193"/>
      <c r="J158" s="194" t="n">
        <f aca="false">ROUND(I158*H158,2)</f>
        <v>0</v>
      </c>
      <c r="K158" s="181"/>
      <c r="L158" s="23"/>
      <c r="M158" s="182"/>
      <c r="N158" s="183" t="s">
        <v>39</v>
      </c>
      <c r="O158" s="65"/>
      <c r="P158" s="184" t="n">
        <f aca="false">O158*H158</f>
        <v>0</v>
      </c>
      <c r="Q158" s="184" t="n">
        <v>0</v>
      </c>
      <c r="R158" s="184" t="n">
        <f aca="false">Q158*H158</f>
        <v>0</v>
      </c>
      <c r="S158" s="184" t="n">
        <v>0</v>
      </c>
      <c r="T158" s="185" t="n">
        <f aca="false">S158*H158</f>
        <v>0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86" t="s">
        <v>132</v>
      </c>
      <c r="AT158" s="186" t="s">
        <v>129</v>
      </c>
      <c r="AU158" s="186" t="s">
        <v>133</v>
      </c>
      <c r="AY158" s="3" t="s">
        <v>127</v>
      </c>
      <c r="BE158" s="187" t="n">
        <f aca="false">IF(N158="základná",J158,0)</f>
        <v>0</v>
      </c>
      <c r="BF158" s="187" t="n">
        <f aca="false">IF(N158="znížená",J158,0)</f>
        <v>0</v>
      </c>
      <c r="BG158" s="187" t="n">
        <f aca="false">IF(N158="zákl. prenesená",J158,0)</f>
        <v>0</v>
      </c>
      <c r="BH158" s="187" t="n">
        <f aca="false">IF(N158="zníž. prenesená",J158,0)</f>
        <v>0</v>
      </c>
      <c r="BI158" s="187" t="n">
        <f aca="false">IF(N158="nulová",J158,0)</f>
        <v>0</v>
      </c>
      <c r="BJ158" s="3" t="s">
        <v>133</v>
      </c>
      <c r="BK158" s="187" t="n">
        <f aca="false">ROUND(I158*H158,2)</f>
        <v>0</v>
      </c>
      <c r="BL158" s="3" t="s">
        <v>132</v>
      </c>
      <c r="BM158" s="186" t="s">
        <v>203</v>
      </c>
    </row>
    <row r="159" s="27" customFormat="true" ht="24.15" hidden="false" customHeight="true" outlineLevel="0" collapsed="false">
      <c r="A159" s="22"/>
      <c r="B159" s="174"/>
      <c r="C159" s="188" t="s">
        <v>204</v>
      </c>
      <c r="D159" s="188" t="s">
        <v>129</v>
      </c>
      <c r="E159" s="189" t="s">
        <v>205</v>
      </c>
      <c r="F159" s="190" t="s">
        <v>206</v>
      </c>
      <c r="G159" s="191" t="s">
        <v>153</v>
      </c>
      <c r="H159" s="192" t="n">
        <v>85.309</v>
      </c>
      <c r="I159" s="193"/>
      <c r="J159" s="194" t="n">
        <f aca="false">ROUND(I159*H159,2)</f>
        <v>0</v>
      </c>
      <c r="K159" s="181"/>
      <c r="L159" s="23"/>
      <c r="M159" s="182"/>
      <c r="N159" s="183" t="s">
        <v>39</v>
      </c>
      <c r="O159" s="65"/>
      <c r="P159" s="184" t="n">
        <f aca="false">O159*H159</f>
        <v>0</v>
      </c>
      <c r="Q159" s="184" t="n">
        <v>0</v>
      </c>
      <c r="R159" s="184" t="n">
        <f aca="false">Q159*H159</f>
        <v>0</v>
      </c>
      <c r="S159" s="184" t="n">
        <v>0</v>
      </c>
      <c r="T159" s="185" t="n">
        <f aca="false">S159*H159</f>
        <v>0</v>
      </c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R159" s="186" t="s">
        <v>132</v>
      </c>
      <c r="AT159" s="186" t="s">
        <v>129</v>
      </c>
      <c r="AU159" s="186" t="s">
        <v>133</v>
      </c>
      <c r="AY159" s="3" t="s">
        <v>127</v>
      </c>
      <c r="BE159" s="187" t="n">
        <f aca="false">IF(N159="základná",J159,0)</f>
        <v>0</v>
      </c>
      <c r="BF159" s="187" t="n">
        <f aca="false">IF(N159="znížená",J159,0)</f>
        <v>0</v>
      </c>
      <c r="BG159" s="187" t="n">
        <f aca="false">IF(N159="zákl. prenesená",J159,0)</f>
        <v>0</v>
      </c>
      <c r="BH159" s="187" t="n">
        <f aca="false">IF(N159="zníž. prenesená",J159,0)</f>
        <v>0</v>
      </c>
      <c r="BI159" s="187" t="n">
        <f aca="false">IF(N159="nulová",J159,0)</f>
        <v>0</v>
      </c>
      <c r="BJ159" s="3" t="s">
        <v>133</v>
      </c>
      <c r="BK159" s="187" t="n">
        <f aca="false">ROUND(I159*H159,2)</f>
        <v>0</v>
      </c>
      <c r="BL159" s="3" t="s">
        <v>132</v>
      </c>
      <c r="BM159" s="186" t="s">
        <v>207</v>
      </c>
    </row>
    <row r="160" s="27" customFormat="true" ht="44.25" hidden="false" customHeight="true" outlineLevel="0" collapsed="false">
      <c r="A160" s="22"/>
      <c r="B160" s="174"/>
      <c r="C160" s="188" t="s">
        <v>167</v>
      </c>
      <c r="D160" s="188" t="s">
        <v>129</v>
      </c>
      <c r="E160" s="189" t="s">
        <v>208</v>
      </c>
      <c r="F160" s="190" t="s">
        <v>209</v>
      </c>
      <c r="G160" s="191" t="s">
        <v>153</v>
      </c>
      <c r="H160" s="192" t="n">
        <v>191.451</v>
      </c>
      <c r="I160" s="193"/>
      <c r="J160" s="194" t="n">
        <f aca="false">ROUND(I160*H160,2)</f>
        <v>0</v>
      </c>
      <c r="K160" s="181"/>
      <c r="L160" s="23"/>
      <c r="M160" s="182"/>
      <c r="N160" s="183" t="s">
        <v>39</v>
      </c>
      <c r="O160" s="65"/>
      <c r="P160" s="184" t="n">
        <f aca="false">O160*H160</f>
        <v>0</v>
      </c>
      <c r="Q160" s="184" t="n">
        <v>0</v>
      </c>
      <c r="R160" s="184" t="n">
        <f aca="false">Q160*H160</f>
        <v>0</v>
      </c>
      <c r="S160" s="184" t="n">
        <v>0</v>
      </c>
      <c r="T160" s="185" t="n">
        <f aca="false">S160*H160</f>
        <v>0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86" t="s">
        <v>132</v>
      </c>
      <c r="AT160" s="186" t="s">
        <v>129</v>
      </c>
      <c r="AU160" s="186" t="s">
        <v>133</v>
      </c>
      <c r="AY160" s="3" t="s">
        <v>127</v>
      </c>
      <c r="BE160" s="187" t="n">
        <f aca="false">IF(N160="základná",J160,0)</f>
        <v>0</v>
      </c>
      <c r="BF160" s="187" t="n">
        <f aca="false">IF(N160="znížená",J160,0)</f>
        <v>0</v>
      </c>
      <c r="BG160" s="187" t="n">
        <f aca="false">IF(N160="zákl. prenesená",J160,0)</f>
        <v>0</v>
      </c>
      <c r="BH160" s="187" t="n">
        <f aca="false">IF(N160="zníž. prenesená",J160,0)</f>
        <v>0</v>
      </c>
      <c r="BI160" s="187" t="n">
        <f aca="false">IF(N160="nulová",J160,0)</f>
        <v>0</v>
      </c>
      <c r="BJ160" s="3" t="s">
        <v>133</v>
      </c>
      <c r="BK160" s="187" t="n">
        <f aca="false">ROUND(I160*H160,2)</f>
        <v>0</v>
      </c>
      <c r="BL160" s="3" t="s">
        <v>132</v>
      </c>
      <c r="BM160" s="186" t="s">
        <v>210</v>
      </c>
    </row>
    <row r="161" s="27" customFormat="true" ht="24.15" hidden="false" customHeight="true" outlineLevel="0" collapsed="false">
      <c r="A161" s="22"/>
      <c r="B161" s="174"/>
      <c r="C161" s="188" t="s">
        <v>211</v>
      </c>
      <c r="D161" s="188" t="s">
        <v>129</v>
      </c>
      <c r="E161" s="189" t="s">
        <v>212</v>
      </c>
      <c r="F161" s="190" t="s">
        <v>213</v>
      </c>
      <c r="G161" s="191" t="s">
        <v>153</v>
      </c>
      <c r="H161" s="192" t="n">
        <v>36.1</v>
      </c>
      <c r="I161" s="193"/>
      <c r="J161" s="194" t="n">
        <f aca="false">ROUND(I161*H161,2)</f>
        <v>0</v>
      </c>
      <c r="K161" s="181"/>
      <c r="L161" s="23"/>
      <c r="M161" s="182"/>
      <c r="N161" s="183" t="s">
        <v>39</v>
      </c>
      <c r="O161" s="65"/>
      <c r="P161" s="184" t="n">
        <f aca="false">O161*H161</f>
        <v>0</v>
      </c>
      <c r="Q161" s="184" t="n">
        <v>0</v>
      </c>
      <c r="R161" s="184" t="n">
        <f aca="false">Q161*H161</f>
        <v>0</v>
      </c>
      <c r="S161" s="184" t="n">
        <v>0</v>
      </c>
      <c r="T161" s="185" t="n">
        <f aca="false">S161*H161</f>
        <v>0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86" t="s">
        <v>132</v>
      </c>
      <c r="AT161" s="186" t="s">
        <v>129</v>
      </c>
      <c r="AU161" s="186" t="s">
        <v>133</v>
      </c>
      <c r="AY161" s="3" t="s">
        <v>127</v>
      </c>
      <c r="BE161" s="187" t="n">
        <f aca="false">IF(N161="základná",J161,0)</f>
        <v>0</v>
      </c>
      <c r="BF161" s="187" t="n">
        <f aca="false">IF(N161="znížená",J161,0)</f>
        <v>0</v>
      </c>
      <c r="BG161" s="187" t="n">
        <f aca="false">IF(N161="zákl. prenesená",J161,0)</f>
        <v>0</v>
      </c>
      <c r="BH161" s="187" t="n">
        <f aca="false">IF(N161="zníž. prenesená",J161,0)</f>
        <v>0</v>
      </c>
      <c r="BI161" s="187" t="n">
        <f aca="false">IF(N161="nulová",J161,0)</f>
        <v>0</v>
      </c>
      <c r="BJ161" s="3" t="s">
        <v>133</v>
      </c>
      <c r="BK161" s="187" t="n">
        <f aca="false">ROUND(I161*H161,2)</f>
        <v>0</v>
      </c>
      <c r="BL161" s="3" t="s">
        <v>132</v>
      </c>
      <c r="BM161" s="186" t="s">
        <v>214</v>
      </c>
    </row>
    <row r="162" s="27" customFormat="true" ht="16.5" hidden="false" customHeight="true" outlineLevel="0" collapsed="false">
      <c r="A162" s="22"/>
      <c r="B162" s="174"/>
      <c r="C162" s="188" t="s">
        <v>171</v>
      </c>
      <c r="D162" s="188" t="s">
        <v>129</v>
      </c>
      <c r="E162" s="189" t="s">
        <v>215</v>
      </c>
      <c r="F162" s="190" t="s">
        <v>216</v>
      </c>
      <c r="G162" s="191" t="s">
        <v>184</v>
      </c>
      <c r="H162" s="192" t="n">
        <v>2.347</v>
      </c>
      <c r="I162" s="193"/>
      <c r="J162" s="194" t="n">
        <f aca="false">ROUND(I162*H162,2)</f>
        <v>0</v>
      </c>
      <c r="K162" s="181"/>
      <c r="L162" s="23"/>
      <c r="M162" s="182"/>
      <c r="N162" s="183" t="s">
        <v>39</v>
      </c>
      <c r="O162" s="65"/>
      <c r="P162" s="184" t="n">
        <f aca="false">O162*H162</f>
        <v>0</v>
      </c>
      <c r="Q162" s="184" t="n">
        <v>0</v>
      </c>
      <c r="R162" s="184" t="n">
        <f aca="false">Q162*H162</f>
        <v>0</v>
      </c>
      <c r="S162" s="184" t="n">
        <v>0</v>
      </c>
      <c r="T162" s="185" t="n">
        <f aca="false">S162*H162</f>
        <v>0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86" t="s">
        <v>132</v>
      </c>
      <c r="AT162" s="186" t="s">
        <v>129</v>
      </c>
      <c r="AU162" s="186" t="s">
        <v>133</v>
      </c>
      <c r="AY162" s="3" t="s">
        <v>127</v>
      </c>
      <c r="BE162" s="187" t="n">
        <f aca="false">IF(N162="základná",J162,0)</f>
        <v>0</v>
      </c>
      <c r="BF162" s="187" t="n">
        <f aca="false">IF(N162="znížená",J162,0)</f>
        <v>0</v>
      </c>
      <c r="BG162" s="187" t="n">
        <f aca="false">IF(N162="zákl. prenesená",J162,0)</f>
        <v>0</v>
      </c>
      <c r="BH162" s="187" t="n">
        <f aca="false">IF(N162="zníž. prenesená",J162,0)</f>
        <v>0</v>
      </c>
      <c r="BI162" s="187" t="n">
        <f aca="false">IF(N162="nulová",J162,0)</f>
        <v>0</v>
      </c>
      <c r="BJ162" s="3" t="s">
        <v>133</v>
      </c>
      <c r="BK162" s="187" t="n">
        <f aca="false">ROUND(I162*H162,2)</f>
        <v>0</v>
      </c>
      <c r="BL162" s="3" t="s">
        <v>132</v>
      </c>
      <c r="BM162" s="186" t="s">
        <v>217</v>
      </c>
    </row>
    <row r="163" s="160" customFormat="true" ht="22.8" hidden="false" customHeight="true" outlineLevel="0" collapsed="false">
      <c r="B163" s="161"/>
      <c r="D163" s="162" t="s">
        <v>72</v>
      </c>
      <c r="E163" s="172" t="s">
        <v>135</v>
      </c>
      <c r="F163" s="172" t="s">
        <v>218</v>
      </c>
      <c r="I163" s="164"/>
      <c r="J163" s="173" t="n">
        <f aca="false">BK163</f>
        <v>0</v>
      </c>
      <c r="L163" s="161"/>
      <c r="M163" s="166"/>
      <c r="N163" s="167"/>
      <c r="O163" s="167"/>
      <c r="P163" s="168" t="n">
        <f aca="false">SUM(P164:P169)</f>
        <v>0</v>
      </c>
      <c r="Q163" s="167"/>
      <c r="R163" s="168" t="n">
        <f aca="false">SUM(R164:R169)</f>
        <v>0</v>
      </c>
      <c r="S163" s="167"/>
      <c r="T163" s="169" t="n">
        <f aca="false">SUM(T164:T169)</f>
        <v>0</v>
      </c>
      <c r="AR163" s="162" t="s">
        <v>81</v>
      </c>
      <c r="AT163" s="170" t="s">
        <v>72</v>
      </c>
      <c r="AU163" s="170" t="s">
        <v>81</v>
      </c>
      <c r="AY163" s="162" t="s">
        <v>127</v>
      </c>
      <c r="BK163" s="171" t="n">
        <f aca="false">SUM(BK164:BK169)</f>
        <v>0</v>
      </c>
    </row>
    <row r="164" s="27" customFormat="true" ht="21.75" hidden="false" customHeight="true" outlineLevel="0" collapsed="false">
      <c r="A164" s="22"/>
      <c r="B164" s="174"/>
      <c r="C164" s="188" t="s">
        <v>219</v>
      </c>
      <c r="D164" s="188" t="s">
        <v>129</v>
      </c>
      <c r="E164" s="189" t="s">
        <v>220</v>
      </c>
      <c r="F164" s="190" t="s">
        <v>221</v>
      </c>
      <c r="G164" s="191" t="s">
        <v>222</v>
      </c>
      <c r="H164" s="192" t="n">
        <v>187.5</v>
      </c>
      <c r="I164" s="193"/>
      <c r="J164" s="194" t="n">
        <f aca="false">ROUND(I164*H164,2)</f>
        <v>0</v>
      </c>
      <c r="K164" s="181"/>
      <c r="L164" s="23"/>
      <c r="M164" s="182"/>
      <c r="N164" s="183" t="s">
        <v>39</v>
      </c>
      <c r="O164" s="65"/>
      <c r="P164" s="184" t="n">
        <f aca="false">O164*H164</f>
        <v>0</v>
      </c>
      <c r="Q164" s="184" t="n">
        <v>0</v>
      </c>
      <c r="R164" s="184" t="n">
        <f aca="false">Q164*H164</f>
        <v>0</v>
      </c>
      <c r="S164" s="184" t="n">
        <v>0</v>
      </c>
      <c r="T164" s="185" t="n">
        <f aca="false">S164*H164</f>
        <v>0</v>
      </c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R164" s="186" t="s">
        <v>132</v>
      </c>
      <c r="AT164" s="186" t="s">
        <v>129</v>
      </c>
      <c r="AU164" s="186" t="s">
        <v>133</v>
      </c>
      <c r="AY164" s="3" t="s">
        <v>127</v>
      </c>
      <c r="BE164" s="187" t="n">
        <f aca="false">IF(N164="základná",J164,0)</f>
        <v>0</v>
      </c>
      <c r="BF164" s="187" t="n">
        <f aca="false">IF(N164="znížená",J164,0)</f>
        <v>0</v>
      </c>
      <c r="BG164" s="187" t="n">
        <f aca="false">IF(N164="zákl. prenesená",J164,0)</f>
        <v>0</v>
      </c>
      <c r="BH164" s="187" t="n">
        <f aca="false">IF(N164="zníž. prenesená",J164,0)</f>
        <v>0</v>
      </c>
      <c r="BI164" s="187" t="n">
        <f aca="false">IF(N164="nulová",J164,0)</f>
        <v>0</v>
      </c>
      <c r="BJ164" s="3" t="s">
        <v>133</v>
      </c>
      <c r="BK164" s="187" t="n">
        <f aca="false">ROUND(I164*H164,2)</f>
        <v>0</v>
      </c>
      <c r="BL164" s="3" t="s">
        <v>132</v>
      </c>
      <c r="BM164" s="186" t="s">
        <v>223</v>
      </c>
    </row>
    <row r="165" s="27" customFormat="true" ht="49.05" hidden="false" customHeight="true" outlineLevel="0" collapsed="false">
      <c r="A165" s="22"/>
      <c r="B165" s="174"/>
      <c r="C165" s="188" t="s">
        <v>172</v>
      </c>
      <c r="D165" s="188" t="s">
        <v>129</v>
      </c>
      <c r="E165" s="189" t="s">
        <v>224</v>
      </c>
      <c r="F165" s="190" t="s">
        <v>225</v>
      </c>
      <c r="G165" s="191" t="s">
        <v>153</v>
      </c>
      <c r="H165" s="192" t="n">
        <v>30.503</v>
      </c>
      <c r="I165" s="193"/>
      <c r="J165" s="194" t="n">
        <f aca="false">ROUND(I165*H165,2)</f>
        <v>0</v>
      </c>
      <c r="K165" s="181"/>
      <c r="L165" s="23"/>
      <c r="M165" s="182"/>
      <c r="N165" s="183" t="s">
        <v>39</v>
      </c>
      <c r="O165" s="65"/>
      <c r="P165" s="184" t="n">
        <f aca="false">O165*H165</f>
        <v>0</v>
      </c>
      <c r="Q165" s="184" t="n">
        <v>0</v>
      </c>
      <c r="R165" s="184" t="n">
        <f aca="false">Q165*H165</f>
        <v>0</v>
      </c>
      <c r="S165" s="184" t="n">
        <v>0</v>
      </c>
      <c r="T165" s="185" t="n">
        <f aca="false">S165*H165</f>
        <v>0</v>
      </c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R165" s="186" t="s">
        <v>132</v>
      </c>
      <c r="AT165" s="186" t="s">
        <v>129</v>
      </c>
      <c r="AU165" s="186" t="s">
        <v>133</v>
      </c>
      <c r="AY165" s="3" t="s">
        <v>127</v>
      </c>
      <c r="BE165" s="187" t="n">
        <f aca="false">IF(N165="základná",J165,0)</f>
        <v>0</v>
      </c>
      <c r="BF165" s="187" t="n">
        <f aca="false">IF(N165="znížená",J165,0)</f>
        <v>0</v>
      </c>
      <c r="BG165" s="187" t="n">
        <f aca="false">IF(N165="zákl. prenesená",J165,0)</f>
        <v>0</v>
      </c>
      <c r="BH165" s="187" t="n">
        <f aca="false">IF(N165="zníž. prenesená",J165,0)</f>
        <v>0</v>
      </c>
      <c r="BI165" s="187" t="n">
        <f aca="false">IF(N165="nulová",J165,0)</f>
        <v>0</v>
      </c>
      <c r="BJ165" s="3" t="s">
        <v>133</v>
      </c>
      <c r="BK165" s="187" t="n">
        <f aca="false">ROUND(I165*H165,2)</f>
        <v>0</v>
      </c>
      <c r="BL165" s="3" t="s">
        <v>132</v>
      </c>
      <c r="BM165" s="186" t="s">
        <v>226</v>
      </c>
    </row>
    <row r="166" s="27" customFormat="true" ht="24.15" hidden="false" customHeight="true" outlineLevel="0" collapsed="false">
      <c r="A166" s="22"/>
      <c r="B166" s="174"/>
      <c r="C166" s="188" t="s">
        <v>227</v>
      </c>
      <c r="D166" s="188" t="s">
        <v>129</v>
      </c>
      <c r="E166" s="189" t="s">
        <v>228</v>
      </c>
      <c r="F166" s="190" t="s">
        <v>229</v>
      </c>
      <c r="G166" s="191" t="s">
        <v>131</v>
      </c>
      <c r="H166" s="192" t="n">
        <v>157.95</v>
      </c>
      <c r="I166" s="193"/>
      <c r="J166" s="194" t="n">
        <f aca="false">ROUND(I166*H166,2)</f>
        <v>0</v>
      </c>
      <c r="K166" s="181"/>
      <c r="L166" s="23"/>
      <c r="M166" s="182"/>
      <c r="N166" s="183" t="s">
        <v>39</v>
      </c>
      <c r="O166" s="65"/>
      <c r="P166" s="184" t="n">
        <f aca="false">O166*H166</f>
        <v>0</v>
      </c>
      <c r="Q166" s="184" t="n">
        <v>0</v>
      </c>
      <c r="R166" s="184" t="n">
        <f aca="false">Q166*H166</f>
        <v>0</v>
      </c>
      <c r="S166" s="184" t="n">
        <v>0</v>
      </c>
      <c r="T166" s="185" t="n">
        <f aca="false">S166*H166</f>
        <v>0</v>
      </c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R166" s="186" t="s">
        <v>132</v>
      </c>
      <c r="AT166" s="186" t="s">
        <v>129</v>
      </c>
      <c r="AU166" s="186" t="s">
        <v>133</v>
      </c>
      <c r="AY166" s="3" t="s">
        <v>127</v>
      </c>
      <c r="BE166" s="187" t="n">
        <f aca="false">IF(N166="základná",J166,0)</f>
        <v>0</v>
      </c>
      <c r="BF166" s="187" t="n">
        <f aca="false">IF(N166="znížená",J166,0)</f>
        <v>0</v>
      </c>
      <c r="BG166" s="187" t="n">
        <f aca="false">IF(N166="zákl. prenesená",J166,0)</f>
        <v>0</v>
      </c>
      <c r="BH166" s="187" t="n">
        <f aca="false">IF(N166="zníž. prenesená",J166,0)</f>
        <v>0</v>
      </c>
      <c r="BI166" s="187" t="n">
        <f aca="false">IF(N166="nulová",J166,0)</f>
        <v>0</v>
      </c>
      <c r="BJ166" s="3" t="s">
        <v>133</v>
      </c>
      <c r="BK166" s="187" t="n">
        <f aca="false">ROUND(I166*H166,2)</f>
        <v>0</v>
      </c>
      <c r="BL166" s="3" t="s">
        <v>132</v>
      </c>
      <c r="BM166" s="186" t="s">
        <v>230</v>
      </c>
    </row>
    <row r="167" s="27" customFormat="true" ht="16.5" hidden="false" customHeight="true" outlineLevel="0" collapsed="false">
      <c r="A167" s="22"/>
      <c r="B167" s="174"/>
      <c r="C167" s="188" t="s">
        <v>174</v>
      </c>
      <c r="D167" s="188" t="s">
        <v>129</v>
      </c>
      <c r="E167" s="189" t="s">
        <v>231</v>
      </c>
      <c r="F167" s="190" t="s">
        <v>232</v>
      </c>
      <c r="G167" s="191" t="s">
        <v>131</v>
      </c>
      <c r="H167" s="192" t="n">
        <v>22.5</v>
      </c>
      <c r="I167" s="193"/>
      <c r="J167" s="194" t="n">
        <f aca="false">ROUND(I167*H167,2)</f>
        <v>0</v>
      </c>
      <c r="K167" s="181"/>
      <c r="L167" s="23"/>
      <c r="M167" s="182"/>
      <c r="N167" s="183" t="s">
        <v>39</v>
      </c>
      <c r="O167" s="65"/>
      <c r="P167" s="184" t="n">
        <f aca="false">O167*H167</f>
        <v>0</v>
      </c>
      <c r="Q167" s="184" t="n">
        <v>0</v>
      </c>
      <c r="R167" s="184" t="n">
        <f aca="false">Q167*H167</f>
        <v>0</v>
      </c>
      <c r="S167" s="184" t="n">
        <v>0</v>
      </c>
      <c r="T167" s="185" t="n">
        <f aca="false">S167*H167</f>
        <v>0</v>
      </c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R167" s="186" t="s">
        <v>132</v>
      </c>
      <c r="AT167" s="186" t="s">
        <v>129</v>
      </c>
      <c r="AU167" s="186" t="s">
        <v>133</v>
      </c>
      <c r="AY167" s="3" t="s">
        <v>127</v>
      </c>
      <c r="BE167" s="187" t="n">
        <f aca="false">IF(N167="základná",J167,0)</f>
        <v>0</v>
      </c>
      <c r="BF167" s="187" t="n">
        <f aca="false">IF(N167="znížená",J167,0)</f>
        <v>0</v>
      </c>
      <c r="BG167" s="187" t="n">
        <f aca="false">IF(N167="zákl. prenesená",J167,0)</f>
        <v>0</v>
      </c>
      <c r="BH167" s="187" t="n">
        <f aca="false">IF(N167="zníž. prenesená",J167,0)</f>
        <v>0</v>
      </c>
      <c r="BI167" s="187" t="n">
        <f aca="false">IF(N167="nulová",J167,0)</f>
        <v>0</v>
      </c>
      <c r="BJ167" s="3" t="s">
        <v>133</v>
      </c>
      <c r="BK167" s="187" t="n">
        <f aca="false">ROUND(I167*H167,2)</f>
        <v>0</v>
      </c>
      <c r="BL167" s="3" t="s">
        <v>132</v>
      </c>
      <c r="BM167" s="186" t="s">
        <v>233</v>
      </c>
    </row>
    <row r="168" s="27" customFormat="true" ht="24.15" hidden="false" customHeight="true" outlineLevel="0" collapsed="false">
      <c r="A168" s="22"/>
      <c r="B168" s="174"/>
      <c r="C168" s="188" t="s">
        <v>234</v>
      </c>
      <c r="D168" s="188" t="s">
        <v>129</v>
      </c>
      <c r="E168" s="189" t="s">
        <v>235</v>
      </c>
      <c r="F168" s="190" t="s">
        <v>236</v>
      </c>
      <c r="G168" s="191" t="s">
        <v>131</v>
      </c>
      <c r="H168" s="192" t="n">
        <v>157.95</v>
      </c>
      <c r="I168" s="193"/>
      <c r="J168" s="194" t="n">
        <f aca="false">ROUND(I168*H168,2)</f>
        <v>0</v>
      </c>
      <c r="K168" s="181"/>
      <c r="L168" s="23"/>
      <c r="M168" s="182"/>
      <c r="N168" s="183" t="s">
        <v>39</v>
      </c>
      <c r="O168" s="65"/>
      <c r="P168" s="184" t="n">
        <f aca="false">O168*H168</f>
        <v>0</v>
      </c>
      <c r="Q168" s="184" t="n">
        <v>0</v>
      </c>
      <c r="R168" s="184" t="n">
        <f aca="false">Q168*H168</f>
        <v>0</v>
      </c>
      <c r="S168" s="184" t="n">
        <v>0</v>
      </c>
      <c r="T168" s="185" t="n">
        <f aca="false">S168*H168</f>
        <v>0</v>
      </c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R168" s="186" t="s">
        <v>132</v>
      </c>
      <c r="AT168" s="186" t="s">
        <v>129</v>
      </c>
      <c r="AU168" s="186" t="s">
        <v>133</v>
      </c>
      <c r="AY168" s="3" t="s">
        <v>127</v>
      </c>
      <c r="BE168" s="187" t="n">
        <f aca="false">IF(N168="základná",J168,0)</f>
        <v>0</v>
      </c>
      <c r="BF168" s="187" t="n">
        <f aca="false">IF(N168="znížená",J168,0)</f>
        <v>0</v>
      </c>
      <c r="BG168" s="187" t="n">
        <f aca="false">IF(N168="zákl. prenesená",J168,0)</f>
        <v>0</v>
      </c>
      <c r="BH168" s="187" t="n">
        <f aca="false">IF(N168="zníž. prenesená",J168,0)</f>
        <v>0</v>
      </c>
      <c r="BI168" s="187" t="n">
        <f aca="false">IF(N168="nulová",J168,0)</f>
        <v>0</v>
      </c>
      <c r="BJ168" s="3" t="s">
        <v>133</v>
      </c>
      <c r="BK168" s="187" t="n">
        <f aca="false">ROUND(I168*H168,2)</f>
        <v>0</v>
      </c>
      <c r="BL168" s="3" t="s">
        <v>132</v>
      </c>
      <c r="BM168" s="186" t="s">
        <v>237</v>
      </c>
    </row>
    <row r="169" s="27" customFormat="true" ht="24.15" hidden="false" customHeight="true" outlineLevel="0" collapsed="false">
      <c r="A169" s="22"/>
      <c r="B169" s="174"/>
      <c r="C169" s="188" t="s">
        <v>175</v>
      </c>
      <c r="D169" s="188" t="s">
        <v>129</v>
      </c>
      <c r="E169" s="189" t="s">
        <v>238</v>
      </c>
      <c r="F169" s="190" t="s">
        <v>239</v>
      </c>
      <c r="G169" s="191" t="s">
        <v>184</v>
      </c>
      <c r="H169" s="192" t="n">
        <v>43.98</v>
      </c>
      <c r="I169" s="193"/>
      <c r="J169" s="194" t="n">
        <f aca="false">ROUND(I169*H169,2)</f>
        <v>0</v>
      </c>
      <c r="K169" s="181"/>
      <c r="L169" s="23"/>
      <c r="M169" s="182"/>
      <c r="N169" s="183" t="s">
        <v>39</v>
      </c>
      <c r="O169" s="65"/>
      <c r="P169" s="184" t="n">
        <f aca="false">O169*H169</f>
        <v>0</v>
      </c>
      <c r="Q169" s="184" t="n">
        <v>0</v>
      </c>
      <c r="R169" s="184" t="n">
        <f aca="false">Q169*H169</f>
        <v>0</v>
      </c>
      <c r="S169" s="184" t="n">
        <v>0</v>
      </c>
      <c r="T169" s="185" t="n">
        <f aca="false">S169*H169</f>
        <v>0</v>
      </c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R169" s="186" t="s">
        <v>132</v>
      </c>
      <c r="AT169" s="186" t="s">
        <v>129</v>
      </c>
      <c r="AU169" s="186" t="s">
        <v>133</v>
      </c>
      <c r="AY169" s="3" t="s">
        <v>127</v>
      </c>
      <c r="BE169" s="187" t="n">
        <f aca="false">IF(N169="základná",J169,0)</f>
        <v>0</v>
      </c>
      <c r="BF169" s="187" t="n">
        <f aca="false">IF(N169="znížená",J169,0)</f>
        <v>0</v>
      </c>
      <c r="BG169" s="187" t="n">
        <f aca="false">IF(N169="zákl. prenesená",J169,0)</f>
        <v>0</v>
      </c>
      <c r="BH169" s="187" t="n">
        <f aca="false">IF(N169="zníž. prenesená",J169,0)</f>
        <v>0</v>
      </c>
      <c r="BI169" s="187" t="n">
        <f aca="false">IF(N169="nulová",J169,0)</f>
        <v>0</v>
      </c>
      <c r="BJ169" s="3" t="s">
        <v>133</v>
      </c>
      <c r="BK169" s="187" t="n">
        <f aca="false">ROUND(I169*H169,2)</f>
        <v>0</v>
      </c>
      <c r="BL169" s="3" t="s">
        <v>132</v>
      </c>
      <c r="BM169" s="186" t="s">
        <v>240</v>
      </c>
    </row>
    <row r="170" s="160" customFormat="true" ht="22.8" hidden="false" customHeight="true" outlineLevel="0" collapsed="false">
      <c r="B170" s="161"/>
      <c r="D170" s="162" t="s">
        <v>72</v>
      </c>
      <c r="E170" s="172" t="s">
        <v>140</v>
      </c>
      <c r="F170" s="172" t="s">
        <v>241</v>
      </c>
      <c r="I170" s="164"/>
      <c r="J170" s="173" t="n">
        <f aca="false">BK170</f>
        <v>0</v>
      </c>
      <c r="L170" s="161"/>
      <c r="M170" s="166"/>
      <c r="N170" s="167"/>
      <c r="O170" s="167"/>
      <c r="P170" s="168" t="n">
        <f aca="false">SUM(P171:P175)</f>
        <v>0</v>
      </c>
      <c r="Q170" s="167"/>
      <c r="R170" s="168" t="n">
        <f aca="false">SUM(R171:R175)</f>
        <v>0</v>
      </c>
      <c r="S170" s="167"/>
      <c r="T170" s="169" t="n">
        <f aca="false">SUM(T171:T175)</f>
        <v>0</v>
      </c>
      <c r="AR170" s="162" t="s">
        <v>81</v>
      </c>
      <c r="AT170" s="170" t="s">
        <v>72</v>
      </c>
      <c r="AU170" s="170" t="s">
        <v>81</v>
      </c>
      <c r="AY170" s="162" t="s">
        <v>127</v>
      </c>
      <c r="BK170" s="171" t="n">
        <f aca="false">SUM(BK171:BK175)</f>
        <v>0</v>
      </c>
    </row>
    <row r="171" s="27" customFormat="true" ht="24.15" hidden="false" customHeight="true" outlineLevel="0" collapsed="false">
      <c r="A171" s="22"/>
      <c r="B171" s="174"/>
      <c r="C171" s="188" t="s">
        <v>242</v>
      </c>
      <c r="D171" s="188" t="s">
        <v>129</v>
      </c>
      <c r="E171" s="189" t="s">
        <v>243</v>
      </c>
      <c r="F171" s="190" t="s">
        <v>244</v>
      </c>
      <c r="G171" s="191" t="s">
        <v>131</v>
      </c>
      <c r="H171" s="192" t="n">
        <v>50</v>
      </c>
      <c r="I171" s="193"/>
      <c r="J171" s="194" t="n">
        <f aca="false">ROUND(I171*H171,2)</f>
        <v>0</v>
      </c>
      <c r="K171" s="181"/>
      <c r="L171" s="23"/>
      <c r="M171" s="182"/>
      <c r="N171" s="183" t="s">
        <v>39</v>
      </c>
      <c r="O171" s="65"/>
      <c r="P171" s="184" t="n">
        <f aca="false">O171*H171</f>
        <v>0</v>
      </c>
      <c r="Q171" s="184" t="n">
        <v>0</v>
      </c>
      <c r="R171" s="184" t="n">
        <f aca="false">Q171*H171</f>
        <v>0</v>
      </c>
      <c r="S171" s="184" t="n">
        <v>0</v>
      </c>
      <c r="T171" s="185" t="n">
        <f aca="false">S171*H171</f>
        <v>0</v>
      </c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R171" s="186" t="s">
        <v>132</v>
      </c>
      <c r="AT171" s="186" t="s">
        <v>129</v>
      </c>
      <c r="AU171" s="186" t="s">
        <v>133</v>
      </c>
      <c r="AY171" s="3" t="s">
        <v>127</v>
      </c>
      <c r="BE171" s="187" t="n">
        <f aca="false">IF(N171="základná",J171,0)</f>
        <v>0</v>
      </c>
      <c r="BF171" s="187" t="n">
        <f aca="false">IF(N171="znížená",J171,0)</f>
        <v>0</v>
      </c>
      <c r="BG171" s="187" t="n">
        <f aca="false">IF(N171="zákl. prenesená",J171,0)</f>
        <v>0</v>
      </c>
      <c r="BH171" s="187" t="n">
        <f aca="false">IF(N171="zníž. prenesená",J171,0)</f>
        <v>0</v>
      </c>
      <c r="BI171" s="187" t="n">
        <f aca="false">IF(N171="nulová",J171,0)</f>
        <v>0</v>
      </c>
      <c r="BJ171" s="3" t="s">
        <v>133</v>
      </c>
      <c r="BK171" s="187" t="n">
        <f aca="false">ROUND(I171*H171,2)</f>
        <v>0</v>
      </c>
      <c r="BL171" s="3" t="s">
        <v>132</v>
      </c>
      <c r="BM171" s="186" t="s">
        <v>245</v>
      </c>
    </row>
    <row r="172" s="27" customFormat="true" ht="24.15" hidden="false" customHeight="true" outlineLevel="0" collapsed="false">
      <c r="A172" s="22"/>
      <c r="B172" s="174"/>
      <c r="C172" s="188" t="s">
        <v>177</v>
      </c>
      <c r="D172" s="188" t="s">
        <v>129</v>
      </c>
      <c r="E172" s="189" t="s">
        <v>246</v>
      </c>
      <c r="F172" s="190" t="s">
        <v>247</v>
      </c>
      <c r="G172" s="191" t="s">
        <v>131</v>
      </c>
      <c r="H172" s="192" t="n">
        <v>48.3</v>
      </c>
      <c r="I172" s="193"/>
      <c r="J172" s="194" t="n">
        <f aca="false">ROUND(I172*H172,2)</f>
        <v>0</v>
      </c>
      <c r="K172" s="181"/>
      <c r="L172" s="23"/>
      <c r="M172" s="182"/>
      <c r="N172" s="183" t="s">
        <v>39</v>
      </c>
      <c r="O172" s="65"/>
      <c r="P172" s="184" t="n">
        <f aca="false">O172*H172</f>
        <v>0</v>
      </c>
      <c r="Q172" s="184" t="n">
        <v>0</v>
      </c>
      <c r="R172" s="184" t="n">
        <f aca="false">Q172*H172</f>
        <v>0</v>
      </c>
      <c r="S172" s="184" t="n">
        <v>0</v>
      </c>
      <c r="T172" s="185" t="n">
        <f aca="false">S172*H172</f>
        <v>0</v>
      </c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R172" s="186" t="s">
        <v>132</v>
      </c>
      <c r="AT172" s="186" t="s">
        <v>129</v>
      </c>
      <c r="AU172" s="186" t="s">
        <v>133</v>
      </c>
      <c r="AY172" s="3" t="s">
        <v>127</v>
      </c>
      <c r="BE172" s="187" t="n">
        <f aca="false">IF(N172="základná",J172,0)</f>
        <v>0</v>
      </c>
      <c r="BF172" s="187" t="n">
        <f aca="false">IF(N172="znížená",J172,0)</f>
        <v>0</v>
      </c>
      <c r="BG172" s="187" t="n">
        <f aca="false">IF(N172="zákl. prenesená",J172,0)</f>
        <v>0</v>
      </c>
      <c r="BH172" s="187" t="n">
        <f aca="false">IF(N172="zníž. prenesená",J172,0)</f>
        <v>0</v>
      </c>
      <c r="BI172" s="187" t="n">
        <f aca="false">IF(N172="nulová",J172,0)</f>
        <v>0</v>
      </c>
      <c r="BJ172" s="3" t="s">
        <v>133</v>
      </c>
      <c r="BK172" s="187" t="n">
        <f aca="false">ROUND(I172*H172,2)</f>
        <v>0</v>
      </c>
      <c r="BL172" s="3" t="s">
        <v>132</v>
      </c>
      <c r="BM172" s="186" t="s">
        <v>248</v>
      </c>
    </row>
    <row r="173" s="27" customFormat="true" ht="24.15" hidden="false" customHeight="true" outlineLevel="0" collapsed="false">
      <c r="A173" s="22"/>
      <c r="B173" s="174"/>
      <c r="C173" s="188" t="s">
        <v>249</v>
      </c>
      <c r="D173" s="188" t="s">
        <v>129</v>
      </c>
      <c r="E173" s="189" t="s">
        <v>250</v>
      </c>
      <c r="F173" s="190" t="s">
        <v>251</v>
      </c>
      <c r="G173" s="191" t="s">
        <v>131</v>
      </c>
      <c r="H173" s="192" t="n">
        <v>48.3</v>
      </c>
      <c r="I173" s="193"/>
      <c r="J173" s="194" t="n">
        <f aca="false">ROUND(I173*H173,2)</f>
        <v>0</v>
      </c>
      <c r="K173" s="181"/>
      <c r="L173" s="23"/>
      <c r="M173" s="182"/>
      <c r="N173" s="183" t="s">
        <v>39</v>
      </c>
      <c r="O173" s="65"/>
      <c r="P173" s="184" t="n">
        <f aca="false">O173*H173</f>
        <v>0</v>
      </c>
      <c r="Q173" s="184" t="n">
        <v>0</v>
      </c>
      <c r="R173" s="184" t="n">
        <f aca="false">Q173*H173</f>
        <v>0</v>
      </c>
      <c r="S173" s="184" t="n">
        <v>0</v>
      </c>
      <c r="T173" s="185" t="n">
        <f aca="false">S173*H173</f>
        <v>0</v>
      </c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R173" s="186" t="s">
        <v>132</v>
      </c>
      <c r="AT173" s="186" t="s">
        <v>129</v>
      </c>
      <c r="AU173" s="186" t="s">
        <v>133</v>
      </c>
      <c r="AY173" s="3" t="s">
        <v>127</v>
      </c>
      <c r="BE173" s="187" t="n">
        <f aca="false">IF(N173="základná",J173,0)</f>
        <v>0</v>
      </c>
      <c r="BF173" s="187" t="n">
        <f aca="false">IF(N173="znížená",J173,0)</f>
        <v>0</v>
      </c>
      <c r="BG173" s="187" t="n">
        <f aca="false">IF(N173="zákl. prenesená",J173,0)</f>
        <v>0</v>
      </c>
      <c r="BH173" s="187" t="n">
        <f aca="false">IF(N173="zníž. prenesená",J173,0)</f>
        <v>0</v>
      </c>
      <c r="BI173" s="187" t="n">
        <f aca="false">IF(N173="nulová",J173,0)</f>
        <v>0</v>
      </c>
      <c r="BJ173" s="3" t="s">
        <v>133</v>
      </c>
      <c r="BK173" s="187" t="n">
        <f aca="false">ROUND(I173*H173,2)</f>
        <v>0</v>
      </c>
      <c r="BL173" s="3" t="s">
        <v>132</v>
      </c>
      <c r="BM173" s="186" t="s">
        <v>252</v>
      </c>
    </row>
    <row r="174" s="27" customFormat="true" ht="33" hidden="false" customHeight="true" outlineLevel="0" collapsed="false">
      <c r="A174" s="22"/>
      <c r="B174" s="174"/>
      <c r="C174" s="188" t="s">
        <v>180</v>
      </c>
      <c r="D174" s="188" t="s">
        <v>129</v>
      </c>
      <c r="E174" s="189" t="s">
        <v>253</v>
      </c>
      <c r="F174" s="190" t="s">
        <v>254</v>
      </c>
      <c r="G174" s="191" t="s">
        <v>131</v>
      </c>
      <c r="H174" s="192" t="n">
        <v>409.3</v>
      </c>
      <c r="I174" s="193"/>
      <c r="J174" s="194" t="n">
        <f aca="false">ROUND(I174*H174,2)</f>
        <v>0</v>
      </c>
      <c r="K174" s="181"/>
      <c r="L174" s="23"/>
      <c r="M174" s="182"/>
      <c r="N174" s="183" t="s">
        <v>39</v>
      </c>
      <c r="O174" s="65"/>
      <c r="P174" s="184" t="n">
        <f aca="false">O174*H174</f>
        <v>0</v>
      </c>
      <c r="Q174" s="184" t="n">
        <v>0</v>
      </c>
      <c r="R174" s="184" t="n">
        <f aca="false">Q174*H174</f>
        <v>0</v>
      </c>
      <c r="S174" s="184" t="n">
        <v>0</v>
      </c>
      <c r="T174" s="185" t="n">
        <f aca="false">S174*H174</f>
        <v>0</v>
      </c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R174" s="186" t="s">
        <v>132</v>
      </c>
      <c r="AT174" s="186" t="s">
        <v>129</v>
      </c>
      <c r="AU174" s="186" t="s">
        <v>133</v>
      </c>
      <c r="AY174" s="3" t="s">
        <v>127</v>
      </c>
      <c r="BE174" s="187" t="n">
        <f aca="false">IF(N174="základná",J174,0)</f>
        <v>0</v>
      </c>
      <c r="BF174" s="187" t="n">
        <f aca="false">IF(N174="znížená",J174,0)</f>
        <v>0</v>
      </c>
      <c r="BG174" s="187" t="n">
        <f aca="false">IF(N174="zákl. prenesená",J174,0)</f>
        <v>0</v>
      </c>
      <c r="BH174" s="187" t="n">
        <f aca="false">IF(N174="zníž. prenesená",J174,0)</f>
        <v>0</v>
      </c>
      <c r="BI174" s="187" t="n">
        <f aca="false">IF(N174="nulová",J174,0)</f>
        <v>0</v>
      </c>
      <c r="BJ174" s="3" t="s">
        <v>133</v>
      </c>
      <c r="BK174" s="187" t="n">
        <f aca="false">ROUND(I174*H174,2)</f>
        <v>0</v>
      </c>
      <c r="BL174" s="3" t="s">
        <v>132</v>
      </c>
      <c r="BM174" s="186" t="s">
        <v>255</v>
      </c>
    </row>
    <row r="175" s="27" customFormat="true" ht="24.15" hidden="false" customHeight="true" outlineLevel="0" collapsed="false">
      <c r="A175" s="22"/>
      <c r="B175" s="174"/>
      <c r="C175" s="195" t="s">
        <v>256</v>
      </c>
      <c r="D175" s="195" t="s">
        <v>197</v>
      </c>
      <c r="E175" s="196" t="s">
        <v>257</v>
      </c>
      <c r="F175" s="197" t="s">
        <v>258</v>
      </c>
      <c r="G175" s="198" t="s">
        <v>131</v>
      </c>
      <c r="H175" s="199" t="n">
        <v>429.765</v>
      </c>
      <c r="I175" s="200"/>
      <c r="J175" s="201" t="n">
        <f aca="false">ROUND(I175*H175,2)</f>
        <v>0</v>
      </c>
      <c r="K175" s="202"/>
      <c r="L175" s="203"/>
      <c r="M175" s="204"/>
      <c r="N175" s="205" t="s">
        <v>39</v>
      </c>
      <c r="O175" s="65"/>
      <c r="P175" s="184" t="n">
        <f aca="false">O175*H175</f>
        <v>0</v>
      </c>
      <c r="Q175" s="184" t="n">
        <v>0</v>
      </c>
      <c r="R175" s="184" t="n">
        <f aca="false">Q175*H175</f>
        <v>0</v>
      </c>
      <c r="S175" s="184" t="n">
        <v>0</v>
      </c>
      <c r="T175" s="185" t="n">
        <f aca="false">S175*H175</f>
        <v>0</v>
      </c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R175" s="186" t="s">
        <v>139</v>
      </c>
      <c r="AT175" s="186" t="s">
        <v>197</v>
      </c>
      <c r="AU175" s="186" t="s">
        <v>133</v>
      </c>
      <c r="AY175" s="3" t="s">
        <v>127</v>
      </c>
      <c r="BE175" s="187" t="n">
        <f aca="false">IF(N175="základná",J175,0)</f>
        <v>0</v>
      </c>
      <c r="BF175" s="187" t="n">
        <f aca="false">IF(N175="znížená",J175,0)</f>
        <v>0</v>
      </c>
      <c r="BG175" s="187" t="n">
        <f aca="false">IF(N175="zákl. prenesená",J175,0)</f>
        <v>0</v>
      </c>
      <c r="BH175" s="187" t="n">
        <f aca="false">IF(N175="zníž. prenesená",J175,0)</f>
        <v>0</v>
      </c>
      <c r="BI175" s="187" t="n">
        <f aca="false">IF(N175="nulová",J175,0)</f>
        <v>0</v>
      </c>
      <c r="BJ175" s="3" t="s">
        <v>133</v>
      </c>
      <c r="BK175" s="187" t="n">
        <f aca="false">ROUND(I175*H175,2)</f>
        <v>0</v>
      </c>
      <c r="BL175" s="3" t="s">
        <v>132</v>
      </c>
      <c r="BM175" s="186" t="s">
        <v>259</v>
      </c>
    </row>
    <row r="176" s="160" customFormat="true" ht="22.8" hidden="false" customHeight="true" outlineLevel="0" collapsed="false">
      <c r="B176" s="161"/>
      <c r="D176" s="162" t="s">
        <v>72</v>
      </c>
      <c r="E176" s="172" t="s">
        <v>136</v>
      </c>
      <c r="F176" s="172" t="s">
        <v>260</v>
      </c>
      <c r="I176" s="164"/>
      <c r="J176" s="173" t="n">
        <f aca="false">BK176</f>
        <v>0</v>
      </c>
      <c r="L176" s="161"/>
      <c r="M176" s="166"/>
      <c r="N176" s="167"/>
      <c r="O176" s="167"/>
      <c r="P176" s="168" t="n">
        <f aca="false">SUM(P177:P179)</f>
        <v>0</v>
      </c>
      <c r="Q176" s="167"/>
      <c r="R176" s="168" t="n">
        <f aca="false">SUM(R177:R179)</f>
        <v>0</v>
      </c>
      <c r="S176" s="167"/>
      <c r="T176" s="169" t="n">
        <f aca="false">SUM(T177:T179)</f>
        <v>0</v>
      </c>
      <c r="AR176" s="162" t="s">
        <v>81</v>
      </c>
      <c r="AT176" s="170" t="s">
        <v>72</v>
      </c>
      <c r="AU176" s="170" t="s">
        <v>81</v>
      </c>
      <c r="AY176" s="162" t="s">
        <v>127</v>
      </c>
      <c r="BK176" s="171" t="n">
        <f aca="false">SUM(BK177:BK179)</f>
        <v>0</v>
      </c>
    </row>
    <row r="177" s="27" customFormat="true" ht="49.05" hidden="false" customHeight="true" outlineLevel="0" collapsed="false">
      <c r="A177" s="22"/>
      <c r="B177" s="174"/>
      <c r="C177" s="188" t="s">
        <v>185</v>
      </c>
      <c r="D177" s="188" t="s">
        <v>129</v>
      </c>
      <c r="E177" s="189" t="s">
        <v>261</v>
      </c>
      <c r="F177" s="190" t="s">
        <v>262</v>
      </c>
      <c r="G177" s="191" t="s">
        <v>131</v>
      </c>
      <c r="H177" s="192" t="n">
        <v>10</v>
      </c>
      <c r="I177" s="193"/>
      <c r="J177" s="194" t="n">
        <f aca="false">ROUND(I177*H177,2)</f>
        <v>0</v>
      </c>
      <c r="K177" s="181"/>
      <c r="L177" s="23"/>
      <c r="M177" s="182"/>
      <c r="N177" s="183" t="s">
        <v>39</v>
      </c>
      <c r="O177" s="65"/>
      <c r="P177" s="184" t="n">
        <f aca="false">O177*H177</f>
        <v>0</v>
      </c>
      <c r="Q177" s="184" t="n">
        <v>0</v>
      </c>
      <c r="R177" s="184" t="n">
        <f aca="false">Q177*H177</f>
        <v>0</v>
      </c>
      <c r="S177" s="184" t="n">
        <v>0</v>
      </c>
      <c r="T177" s="185" t="n">
        <f aca="false">S177*H177</f>
        <v>0</v>
      </c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R177" s="186" t="s">
        <v>132</v>
      </c>
      <c r="AT177" s="186" t="s">
        <v>129</v>
      </c>
      <c r="AU177" s="186" t="s">
        <v>133</v>
      </c>
      <c r="AY177" s="3" t="s">
        <v>127</v>
      </c>
      <c r="BE177" s="187" t="n">
        <f aca="false">IF(N177="základná",J177,0)</f>
        <v>0</v>
      </c>
      <c r="BF177" s="187" t="n">
        <f aca="false">IF(N177="znížená",J177,0)</f>
        <v>0</v>
      </c>
      <c r="BG177" s="187" t="n">
        <f aca="false">IF(N177="zákl. prenesená",J177,0)</f>
        <v>0</v>
      </c>
      <c r="BH177" s="187" t="n">
        <f aca="false">IF(N177="zníž. prenesená",J177,0)</f>
        <v>0</v>
      </c>
      <c r="BI177" s="187" t="n">
        <f aca="false">IF(N177="nulová",J177,0)</f>
        <v>0</v>
      </c>
      <c r="BJ177" s="3" t="s">
        <v>133</v>
      </c>
      <c r="BK177" s="187" t="n">
        <f aca="false">ROUND(I177*H177,2)</f>
        <v>0</v>
      </c>
      <c r="BL177" s="3" t="s">
        <v>132</v>
      </c>
      <c r="BM177" s="186" t="s">
        <v>263</v>
      </c>
    </row>
    <row r="178" s="27" customFormat="true" ht="37.8" hidden="false" customHeight="true" outlineLevel="0" collapsed="false">
      <c r="A178" s="22"/>
      <c r="B178" s="174"/>
      <c r="C178" s="188" t="s">
        <v>264</v>
      </c>
      <c r="D178" s="188" t="s">
        <v>129</v>
      </c>
      <c r="E178" s="189" t="s">
        <v>265</v>
      </c>
      <c r="F178" s="190" t="s">
        <v>266</v>
      </c>
      <c r="G178" s="191" t="s">
        <v>131</v>
      </c>
      <c r="H178" s="192" t="n">
        <v>407.52</v>
      </c>
      <c r="I178" s="193"/>
      <c r="J178" s="194" t="n">
        <f aca="false">ROUND(I178*H178,2)</f>
        <v>0</v>
      </c>
      <c r="K178" s="181"/>
      <c r="L178" s="23"/>
      <c r="M178" s="182"/>
      <c r="N178" s="183" t="s">
        <v>39</v>
      </c>
      <c r="O178" s="65"/>
      <c r="P178" s="184" t="n">
        <f aca="false">O178*H178</f>
        <v>0</v>
      </c>
      <c r="Q178" s="184" t="n">
        <v>0</v>
      </c>
      <c r="R178" s="184" t="n">
        <f aca="false">Q178*H178</f>
        <v>0</v>
      </c>
      <c r="S178" s="184" t="n">
        <v>0</v>
      </c>
      <c r="T178" s="185" t="n">
        <f aca="false">S178*H178</f>
        <v>0</v>
      </c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R178" s="186" t="s">
        <v>132</v>
      </c>
      <c r="AT178" s="186" t="s">
        <v>129</v>
      </c>
      <c r="AU178" s="186" t="s">
        <v>133</v>
      </c>
      <c r="AY178" s="3" t="s">
        <v>127</v>
      </c>
      <c r="BE178" s="187" t="n">
        <f aca="false">IF(N178="základná",J178,0)</f>
        <v>0</v>
      </c>
      <c r="BF178" s="187" t="n">
        <f aca="false">IF(N178="znížená",J178,0)</f>
        <v>0</v>
      </c>
      <c r="BG178" s="187" t="n">
        <f aca="false">IF(N178="zákl. prenesená",J178,0)</f>
        <v>0</v>
      </c>
      <c r="BH178" s="187" t="n">
        <f aca="false">IF(N178="zníž. prenesená",J178,0)</f>
        <v>0</v>
      </c>
      <c r="BI178" s="187" t="n">
        <f aca="false">IF(N178="nulová",J178,0)</f>
        <v>0</v>
      </c>
      <c r="BJ178" s="3" t="s">
        <v>133</v>
      </c>
      <c r="BK178" s="187" t="n">
        <f aca="false">ROUND(I178*H178,2)</f>
        <v>0</v>
      </c>
      <c r="BL178" s="3" t="s">
        <v>132</v>
      </c>
      <c r="BM178" s="186" t="s">
        <v>267</v>
      </c>
    </row>
    <row r="179" s="27" customFormat="true" ht="66.75" hidden="false" customHeight="true" outlineLevel="0" collapsed="false">
      <c r="A179" s="22"/>
      <c r="B179" s="174"/>
      <c r="C179" s="195" t="s">
        <v>188</v>
      </c>
      <c r="D179" s="195" t="s">
        <v>197</v>
      </c>
      <c r="E179" s="196" t="s">
        <v>268</v>
      </c>
      <c r="F179" s="197" t="s">
        <v>269</v>
      </c>
      <c r="G179" s="198" t="s">
        <v>134</v>
      </c>
      <c r="H179" s="199" t="n">
        <v>283</v>
      </c>
      <c r="I179" s="200"/>
      <c r="J179" s="201" t="n">
        <f aca="false">ROUND(I179*H179,2)</f>
        <v>0</v>
      </c>
      <c r="K179" s="202"/>
      <c r="L179" s="203"/>
      <c r="M179" s="204"/>
      <c r="N179" s="205" t="s">
        <v>39</v>
      </c>
      <c r="O179" s="65"/>
      <c r="P179" s="184" t="n">
        <f aca="false">O179*H179</f>
        <v>0</v>
      </c>
      <c r="Q179" s="184" t="n">
        <v>0</v>
      </c>
      <c r="R179" s="184" t="n">
        <f aca="false">Q179*H179</f>
        <v>0</v>
      </c>
      <c r="S179" s="184" t="n">
        <v>0</v>
      </c>
      <c r="T179" s="185" t="n">
        <f aca="false">S179*H179</f>
        <v>0</v>
      </c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R179" s="186" t="s">
        <v>139</v>
      </c>
      <c r="AT179" s="186" t="s">
        <v>197</v>
      </c>
      <c r="AU179" s="186" t="s">
        <v>133</v>
      </c>
      <c r="AY179" s="3" t="s">
        <v>127</v>
      </c>
      <c r="BE179" s="187" t="n">
        <f aca="false">IF(N179="základná",J179,0)</f>
        <v>0</v>
      </c>
      <c r="BF179" s="187" t="n">
        <f aca="false">IF(N179="znížená",J179,0)</f>
        <v>0</v>
      </c>
      <c r="BG179" s="187" t="n">
        <f aca="false">IF(N179="zákl. prenesená",J179,0)</f>
        <v>0</v>
      </c>
      <c r="BH179" s="187" t="n">
        <f aca="false">IF(N179="zníž. prenesená",J179,0)</f>
        <v>0</v>
      </c>
      <c r="BI179" s="187" t="n">
        <f aca="false">IF(N179="nulová",J179,0)</f>
        <v>0</v>
      </c>
      <c r="BJ179" s="3" t="s">
        <v>133</v>
      </c>
      <c r="BK179" s="187" t="n">
        <f aca="false">ROUND(I179*H179,2)</f>
        <v>0</v>
      </c>
      <c r="BL179" s="3" t="s">
        <v>132</v>
      </c>
      <c r="BM179" s="186" t="s">
        <v>270</v>
      </c>
    </row>
    <row r="180" s="160" customFormat="true" ht="22.8" hidden="false" customHeight="true" outlineLevel="0" collapsed="false">
      <c r="B180" s="161"/>
      <c r="D180" s="162" t="s">
        <v>72</v>
      </c>
      <c r="E180" s="172" t="s">
        <v>155</v>
      </c>
      <c r="F180" s="172" t="s">
        <v>271</v>
      </c>
      <c r="I180" s="164"/>
      <c r="J180" s="173" t="n">
        <f aca="false">BK180</f>
        <v>0</v>
      </c>
      <c r="L180" s="161"/>
      <c r="M180" s="166"/>
      <c r="N180" s="167"/>
      <c r="O180" s="167"/>
      <c r="P180" s="168" t="n">
        <f aca="false">SUM(P181:P195)</f>
        <v>0</v>
      </c>
      <c r="Q180" s="167"/>
      <c r="R180" s="168" t="n">
        <f aca="false">SUM(R181:R195)</f>
        <v>0</v>
      </c>
      <c r="S180" s="167"/>
      <c r="T180" s="169" t="n">
        <f aca="false">SUM(T181:T195)</f>
        <v>0</v>
      </c>
      <c r="AR180" s="162" t="s">
        <v>81</v>
      </c>
      <c r="AT180" s="170" t="s">
        <v>72</v>
      </c>
      <c r="AU180" s="170" t="s">
        <v>81</v>
      </c>
      <c r="AY180" s="162" t="s">
        <v>127</v>
      </c>
      <c r="BK180" s="171" t="n">
        <f aca="false">SUM(BK181:BK195)</f>
        <v>0</v>
      </c>
    </row>
    <row r="181" s="27" customFormat="true" ht="24.15" hidden="false" customHeight="true" outlineLevel="0" collapsed="false">
      <c r="A181" s="22"/>
      <c r="B181" s="174"/>
      <c r="C181" s="188" t="s">
        <v>272</v>
      </c>
      <c r="D181" s="188" t="s">
        <v>129</v>
      </c>
      <c r="E181" s="189" t="s">
        <v>273</v>
      </c>
      <c r="F181" s="190" t="s">
        <v>274</v>
      </c>
      <c r="G181" s="191" t="s">
        <v>134</v>
      </c>
      <c r="H181" s="192" t="n">
        <v>6</v>
      </c>
      <c r="I181" s="193"/>
      <c r="J181" s="194" t="n">
        <f aca="false">ROUND(I181*H181,2)</f>
        <v>0</v>
      </c>
      <c r="K181" s="181"/>
      <c r="L181" s="23"/>
      <c r="M181" s="182"/>
      <c r="N181" s="183" t="s">
        <v>39</v>
      </c>
      <c r="O181" s="65"/>
      <c r="P181" s="184" t="n">
        <f aca="false">O181*H181</f>
        <v>0</v>
      </c>
      <c r="Q181" s="184" t="n">
        <v>0</v>
      </c>
      <c r="R181" s="184" t="n">
        <f aca="false">Q181*H181</f>
        <v>0</v>
      </c>
      <c r="S181" s="184" t="n">
        <v>0</v>
      </c>
      <c r="T181" s="185" t="n">
        <f aca="false">S181*H181</f>
        <v>0</v>
      </c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R181" s="186" t="s">
        <v>132</v>
      </c>
      <c r="AT181" s="186" t="s">
        <v>129</v>
      </c>
      <c r="AU181" s="186" t="s">
        <v>133</v>
      </c>
      <c r="AY181" s="3" t="s">
        <v>127</v>
      </c>
      <c r="BE181" s="187" t="n">
        <f aca="false">IF(N181="základná",J181,0)</f>
        <v>0</v>
      </c>
      <c r="BF181" s="187" t="n">
        <f aca="false">IF(N181="znížená",J181,0)</f>
        <v>0</v>
      </c>
      <c r="BG181" s="187" t="n">
        <f aca="false">IF(N181="zákl. prenesená",J181,0)</f>
        <v>0</v>
      </c>
      <c r="BH181" s="187" t="n">
        <f aca="false">IF(N181="zníž. prenesená",J181,0)</f>
        <v>0</v>
      </c>
      <c r="BI181" s="187" t="n">
        <f aca="false">IF(N181="nulová",J181,0)</f>
        <v>0</v>
      </c>
      <c r="BJ181" s="3" t="s">
        <v>133</v>
      </c>
      <c r="BK181" s="187" t="n">
        <f aca="false">ROUND(I181*H181,2)</f>
        <v>0</v>
      </c>
      <c r="BL181" s="3" t="s">
        <v>132</v>
      </c>
      <c r="BM181" s="186" t="s">
        <v>275</v>
      </c>
    </row>
    <row r="182" s="27" customFormat="true" ht="66.75" hidden="false" customHeight="true" outlineLevel="0" collapsed="false">
      <c r="A182" s="22"/>
      <c r="B182" s="174"/>
      <c r="C182" s="195" t="s">
        <v>191</v>
      </c>
      <c r="D182" s="195" t="s">
        <v>197</v>
      </c>
      <c r="E182" s="196" t="s">
        <v>276</v>
      </c>
      <c r="F182" s="197" t="s">
        <v>277</v>
      </c>
      <c r="G182" s="198" t="s">
        <v>134</v>
      </c>
      <c r="H182" s="199" t="n">
        <v>6</v>
      </c>
      <c r="I182" s="200"/>
      <c r="J182" s="201" t="n">
        <f aca="false">ROUND(I182*H182,2)</f>
        <v>0</v>
      </c>
      <c r="K182" s="202"/>
      <c r="L182" s="203"/>
      <c r="M182" s="204"/>
      <c r="N182" s="205" t="s">
        <v>39</v>
      </c>
      <c r="O182" s="65"/>
      <c r="P182" s="184" t="n">
        <f aca="false">O182*H182</f>
        <v>0</v>
      </c>
      <c r="Q182" s="184" t="n">
        <v>0</v>
      </c>
      <c r="R182" s="184" t="n">
        <f aca="false">Q182*H182</f>
        <v>0</v>
      </c>
      <c r="S182" s="184" t="n">
        <v>0</v>
      </c>
      <c r="T182" s="185" t="n">
        <f aca="false">S182*H182</f>
        <v>0</v>
      </c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R182" s="186" t="s">
        <v>139</v>
      </c>
      <c r="AT182" s="186" t="s">
        <v>197</v>
      </c>
      <c r="AU182" s="186" t="s">
        <v>133</v>
      </c>
      <c r="AY182" s="3" t="s">
        <v>127</v>
      </c>
      <c r="BE182" s="187" t="n">
        <f aca="false">IF(N182="základná",J182,0)</f>
        <v>0</v>
      </c>
      <c r="BF182" s="187" t="n">
        <f aca="false">IF(N182="znížená",J182,0)</f>
        <v>0</v>
      </c>
      <c r="BG182" s="187" t="n">
        <f aca="false">IF(N182="zákl. prenesená",J182,0)</f>
        <v>0</v>
      </c>
      <c r="BH182" s="187" t="n">
        <f aca="false">IF(N182="zníž. prenesená",J182,0)</f>
        <v>0</v>
      </c>
      <c r="BI182" s="187" t="n">
        <f aca="false">IF(N182="nulová",J182,0)</f>
        <v>0</v>
      </c>
      <c r="BJ182" s="3" t="s">
        <v>133</v>
      </c>
      <c r="BK182" s="187" t="n">
        <f aca="false">ROUND(I182*H182,2)</f>
        <v>0</v>
      </c>
      <c r="BL182" s="3" t="s">
        <v>132</v>
      </c>
      <c r="BM182" s="186" t="s">
        <v>278</v>
      </c>
    </row>
    <row r="183" s="27" customFormat="true" ht="16.5" hidden="false" customHeight="true" outlineLevel="0" collapsed="false">
      <c r="A183" s="22"/>
      <c r="B183" s="174"/>
      <c r="C183" s="188" t="s">
        <v>279</v>
      </c>
      <c r="D183" s="188" t="s">
        <v>129</v>
      </c>
      <c r="E183" s="189" t="s">
        <v>280</v>
      </c>
      <c r="F183" s="190" t="s">
        <v>281</v>
      </c>
      <c r="G183" s="191" t="s">
        <v>134</v>
      </c>
      <c r="H183" s="192" t="n">
        <v>6</v>
      </c>
      <c r="I183" s="193"/>
      <c r="J183" s="194" t="n">
        <f aca="false">ROUND(I183*H183,2)</f>
        <v>0</v>
      </c>
      <c r="K183" s="181"/>
      <c r="L183" s="23"/>
      <c r="M183" s="182"/>
      <c r="N183" s="183" t="s">
        <v>39</v>
      </c>
      <c r="O183" s="65"/>
      <c r="P183" s="184" t="n">
        <f aca="false">O183*H183</f>
        <v>0</v>
      </c>
      <c r="Q183" s="184" t="n">
        <v>0</v>
      </c>
      <c r="R183" s="184" t="n">
        <f aca="false">Q183*H183</f>
        <v>0</v>
      </c>
      <c r="S183" s="184" t="n">
        <v>0</v>
      </c>
      <c r="T183" s="185" t="n">
        <f aca="false">S183*H183</f>
        <v>0</v>
      </c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R183" s="186" t="s">
        <v>132</v>
      </c>
      <c r="AT183" s="186" t="s">
        <v>129</v>
      </c>
      <c r="AU183" s="186" t="s">
        <v>133</v>
      </c>
      <c r="AY183" s="3" t="s">
        <v>127</v>
      </c>
      <c r="BE183" s="187" t="n">
        <f aca="false">IF(N183="základná",J183,0)</f>
        <v>0</v>
      </c>
      <c r="BF183" s="187" t="n">
        <f aca="false">IF(N183="znížená",J183,0)</f>
        <v>0</v>
      </c>
      <c r="BG183" s="187" t="n">
        <f aca="false">IF(N183="zákl. prenesená",J183,0)</f>
        <v>0</v>
      </c>
      <c r="BH183" s="187" t="n">
        <f aca="false">IF(N183="zníž. prenesená",J183,0)</f>
        <v>0</v>
      </c>
      <c r="BI183" s="187" t="n">
        <f aca="false">IF(N183="nulová",J183,0)</f>
        <v>0</v>
      </c>
      <c r="BJ183" s="3" t="s">
        <v>133</v>
      </c>
      <c r="BK183" s="187" t="n">
        <f aca="false">ROUND(I183*H183,2)</f>
        <v>0</v>
      </c>
      <c r="BL183" s="3" t="s">
        <v>132</v>
      </c>
      <c r="BM183" s="186" t="s">
        <v>282</v>
      </c>
    </row>
    <row r="184" s="27" customFormat="true" ht="66.75" hidden="false" customHeight="true" outlineLevel="0" collapsed="false">
      <c r="A184" s="22"/>
      <c r="B184" s="174"/>
      <c r="C184" s="195" t="s">
        <v>195</v>
      </c>
      <c r="D184" s="195" t="s">
        <v>197</v>
      </c>
      <c r="E184" s="196" t="s">
        <v>283</v>
      </c>
      <c r="F184" s="197" t="s">
        <v>284</v>
      </c>
      <c r="G184" s="198" t="s">
        <v>134</v>
      </c>
      <c r="H184" s="199" t="n">
        <v>6</v>
      </c>
      <c r="I184" s="200"/>
      <c r="J184" s="201" t="n">
        <f aca="false">ROUND(I184*H184,2)</f>
        <v>0</v>
      </c>
      <c r="K184" s="202"/>
      <c r="L184" s="203"/>
      <c r="M184" s="204"/>
      <c r="N184" s="205" t="s">
        <v>39</v>
      </c>
      <c r="O184" s="65"/>
      <c r="P184" s="184" t="n">
        <f aca="false">O184*H184</f>
        <v>0</v>
      </c>
      <c r="Q184" s="184" t="n">
        <v>0</v>
      </c>
      <c r="R184" s="184" t="n">
        <f aca="false">Q184*H184</f>
        <v>0</v>
      </c>
      <c r="S184" s="184" t="n">
        <v>0</v>
      </c>
      <c r="T184" s="185" t="n">
        <f aca="false">S184*H184</f>
        <v>0</v>
      </c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R184" s="186" t="s">
        <v>139</v>
      </c>
      <c r="AT184" s="186" t="s">
        <v>197</v>
      </c>
      <c r="AU184" s="186" t="s">
        <v>133</v>
      </c>
      <c r="AY184" s="3" t="s">
        <v>127</v>
      </c>
      <c r="BE184" s="187" t="n">
        <f aca="false">IF(N184="základná",J184,0)</f>
        <v>0</v>
      </c>
      <c r="BF184" s="187" t="n">
        <f aca="false">IF(N184="znížená",J184,0)</f>
        <v>0</v>
      </c>
      <c r="BG184" s="187" t="n">
        <f aca="false">IF(N184="zákl. prenesená",J184,0)</f>
        <v>0</v>
      </c>
      <c r="BH184" s="187" t="n">
        <f aca="false">IF(N184="zníž. prenesená",J184,0)</f>
        <v>0</v>
      </c>
      <c r="BI184" s="187" t="n">
        <f aca="false">IF(N184="nulová",J184,0)</f>
        <v>0</v>
      </c>
      <c r="BJ184" s="3" t="s">
        <v>133</v>
      </c>
      <c r="BK184" s="187" t="n">
        <f aca="false">ROUND(I184*H184,2)</f>
        <v>0</v>
      </c>
      <c r="BL184" s="3" t="s">
        <v>132</v>
      </c>
      <c r="BM184" s="186" t="s">
        <v>285</v>
      </c>
    </row>
    <row r="185" s="27" customFormat="true" ht="33" hidden="false" customHeight="true" outlineLevel="0" collapsed="false">
      <c r="A185" s="22"/>
      <c r="B185" s="174"/>
      <c r="C185" s="188" t="s">
        <v>286</v>
      </c>
      <c r="D185" s="188" t="s">
        <v>129</v>
      </c>
      <c r="E185" s="189" t="s">
        <v>287</v>
      </c>
      <c r="F185" s="190" t="s">
        <v>288</v>
      </c>
      <c r="G185" s="191" t="s">
        <v>153</v>
      </c>
      <c r="H185" s="192" t="n">
        <v>149.699</v>
      </c>
      <c r="I185" s="193"/>
      <c r="J185" s="194" t="n">
        <f aca="false">ROUND(I185*H185,2)</f>
        <v>0</v>
      </c>
      <c r="K185" s="181"/>
      <c r="L185" s="23"/>
      <c r="M185" s="182"/>
      <c r="N185" s="183" t="s">
        <v>39</v>
      </c>
      <c r="O185" s="65"/>
      <c r="P185" s="184" t="n">
        <f aca="false">O185*H185</f>
        <v>0</v>
      </c>
      <c r="Q185" s="184" t="n">
        <v>0</v>
      </c>
      <c r="R185" s="184" t="n">
        <f aca="false">Q185*H185</f>
        <v>0</v>
      </c>
      <c r="S185" s="184" t="n">
        <v>0</v>
      </c>
      <c r="T185" s="185" t="n">
        <f aca="false">S185*H185</f>
        <v>0</v>
      </c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R185" s="186" t="s">
        <v>132</v>
      </c>
      <c r="AT185" s="186" t="s">
        <v>129</v>
      </c>
      <c r="AU185" s="186" t="s">
        <v>133</v>
      </c>
      <c r="AY185" s="3" t="s">
        <v>127</v>
      </c>
      <c r="BE185" s="187" t="n">
        <f aca="false">IF(N185="základná",J185,0)</f>
        <v>0</v>
      </c>
      <c r="BF185" s="187" t="n">
        <f aca="false">IF(N185="znížená",J185,0)</f>
        <v>0</v>
      </c>
      <c r="BG185" s="187" t="n">
        <f aca="false">IF(N185="zákl. prenesená",J185,0)</f>
        <v>0</v>
      </c>
      <c r="BH185" s="187" t="n">
        <f aca="false">IF(N185="zníž. prenesená",J185,0)</f>
        <v>0</v>
      </c>
      <c r="BI185" s="187" t="n">
        <f aca="false">IF(N185="nulová",J185,0)</f>
        <v>0</v>
      </c>
      <c r="BJ185" s="3" t="s">
        <v>133</v>
      </c>
      <c r="BK185" s="187" t="n">
        <f aca="false">ROUND(I185*H185,2)</f>
        <v>0</v>
      </c>
      <c r="BL185" s="3" t="s">
        <v>132</v>
      </c>
      <c r="BM185" s="186" t="s">
        <v>289</v>
      </c>
    </row>
    <row r="186" s="27" customFormat="true" ht="24.15" hidden="false" customHeight="true" outlineLevel="0" collapsed="false">
      <c r="A186" s="22"/>
      <c r="B186" s="174"/>
      <c r="C186" s="188" t="s">
        <v>200</v>
      </c>
      <c r="D186" s="188" t="s">
        <v>129</v>
      </c>
      <c r="E186" s="189" t="s">
        <v>290</v>
      </c>
      <c r="F186" s="190" t="s">
        <v>291</v>
      </c>
      <c r="G186" s="191" t="s">
        <v>134</v>
      </c>
      <c r="H186" s="192" t="n">
        <v>2</v>
      </c>
      <c r="I186" s="193"/>
      <c r="J186" s="194" t="n">
        <f aca="false">ROUND(I186*H186,2)</f>
        <v>0</v>
      </c>
      <c r="K186" s="181"/>
      <c r="L186" s="23"/>
      <c r="M186" s="182"/>
      <c r="N186" s="183" t="s">
        <v>39</v>
      </c>
      <c r="O186" s="65"/>
      <c r="P186" s="184" t="n">
        <f aca="false">O186*H186</f>
        <v>0</v>
      </c>
      <c r="Q186" s="184" t="n">
        <v>0</v>
      </c>
      <c r="R186" s="184" t="n">
        <f aca="false">Q186*H186</f>
        <v>0</v>
      </c>
      <c r="S186" s="184" t="n">
        <v>0</v>
      </c>
      <c r="T186" s="185" t="n">
        <f aca="false">S186*H186</f>
        <v>0</v>
      </c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R186" s="186" t="s">
        <v>132</v>
      </c>
      <c r="AT186" s="186" t="s">
        <v>129</v>
      </c>
      <c r="AU186" s="186" t="s">
        <v>133</v>
      </c>
      <c r="AY186" s="3" t="s">
        <v>127</v>
      </c>
      <c r="BE186" s="187" t="n">
        <f aca="false">IF(N186="základná",J186,0)</f>
        <v>0</v>
      </c>
      <c r="BF186" s="187" t="n">
        <f aca="false">IF(N186="znížená",J186,0)</f>
        <v>0</v>
      </c>
      <c r="BG186" s="187" t="n">
        <f aca="false">IF(N186="zákl. prenesená",J186,0)</f>
        <v>0</v>
      </c>
      <c r="BH186" s="187" t="n">
        <f aca="false">IF(N186="zníž. prenesená",J186,0)</f>
        <v>0</v>
      </c>
      <c r="BI186" s="187" t="n">
        <f aca="false">IF(N186="nulová",J186,0)</f>
        <v>0</v>
      </c>
      <c r="BJ186" s="3" t="s">
        <v>133</v>
      </c>
      <c r="BK186" s="187" t="n">
        <f aca="false">ROUND(I186*H186,2)</f>
        <v>0</v>
      </c>
      <c r="BL186" s="3" t="s">
        <v>132</v>
      </c>
      <c r="BM186" s="186" t="s">
        <v>292</v>
      </c>
    </row>
    <row r="187" s="27" customFormat="true" ht="33" hidden="false" customHeight="true" outlineLevel="0" collapsed="false">
      <c r="A187" s="22"/>
      <c r="B187" s="174"/>
      <c r="C187" s="188" t="s">
        <v>293</v>
      </c>
      <c r="D187" s="188" t="s">
        <v>129</v>
      </c>
      <c r="E187" s="189" t="s">
        <v>294</v>
      </c>
      <c r="F187" s="190" t="s">
        <v>295</v>
      </c>
      <c r="G187" s="191" t="s">
        <v>131</v>
      </c>
      <c r="H187" s="192" t="n">
        <v>12.488</v>
      </c>
      <c r="I187" s="193"/>
      <c r="J187" s="194" t="n">
        <f aca="false">ROUND(I187*H187,2)</f>
        <v>0</v>
      </c>
      <c r="K187" s="181"/>
      <c r="L187" s="23"/>
      <c r="M187" s="182"/>
      <c r="N187" s="183" t="s">
        <v>39</v>
      </c>
      <c r="O187" s="65"/>
      <c r="P187" s="184" t="n">
        <f aca="false">O187*H187</f>
        <v>0</v>
      </c>
      <c r="Q187" s="184" t="n">
        <v>0</v>
      </c>
      <c r="R187" s="184" t="n">
        <f aca="false">Q187*H187</f>
        <v>0</v>
      </c>
      <c r="S187" s="184" t="n">
        <v>0</v>
      </c>
      <c r="T187" s="185" t="n">
        <f aca="false">S187*H187</f>
        <v>0</v>
      </c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R187" s="186" t="s">
        <v>132</v>
      </c>
      <c r="AT187" s="186" t="s">
        <v>129</v>
      </c>
      <c r="AU187" s="186" t="s">
        <v>133</v>
      </c>
      <c r="AY187" s="3" t="s">
        <v>127</v>
      </c>
      <c r="BE187" s="187" t="n">
        <f aca="false">IF(N187="základná",J187,0)</f>
        <v>0</v>
      </c>
      <c r="BF187" s="187" t="n">
        <f aca="false">IF(N187="znížená",J187,0)</f>
        <v>0</v>
      </c>
      <c r="BG187" s="187" t="n">
        <f aca="false">IF(N187="zákl. prenesená",J187,0)</f>
        <v>0</v>
      </c>
      <c r="BH187" s="187" t="n">
        <f aca="false">IF(N187="zníž. prenesená",J187,0)</f>
        <v>0</v>
      </c>
      <c r="BI187" s="187" t="n">
        <f aca="false">IF(N187="nulová",J187,0)</f>
        <v>0</v>
      </c>
      <c r="BJ187" s="3" t="s">
        <v>133</v>
      </c>
      <c r="BK187" s="187" t="n">
        <f aca="false">ROUND(I187*H187,2)</f>
        <v>0</v>
      </c>
      <c r="BL187" s="3" t="s">
        <v>132</v>
      </c>
      <c r="BM187" s="186" t="s">
        <v>296</v>
      </c>
    </row>
    <row r="188" s="27" customFormat="true" ht="33" hidden="false" customHeight="true" outlineLevel="0" collapsed="false">
      <c r="A188" s="22"/>
      <c r="B188" s="174"/>
      <c r="C188" s="188" t="s">
        <v>203</v>
      </c>
      <c r="D188" s="188" t="s">
        <v>129</v>
      </c>
      <c r="E188" s="189" t="s">
        <v>297</v>
      </c>
      <c r="F188" s="190" t="s">
        <v>298</v>
      </c>
      <c r="G188" s="191" t="s">
        <v>131</v>
      </c>
      <c r="H188" s="192" t="n">
        <v>4.8</v>
      </c>
      <c r="I188" s="193"/>
      <c r="J188" s="194" t="n">
        <f aca="false">ROUND(I188*H188,2)</f>
        <v>0</v>
      </c>
      <c r="K188" s="181"/>
      <c r="L188" s="23"/>
      <c r="M188" s="182"/>
      <c r="N188" s="183" t="s">
        <v>39</v>
      </c>
      <c r="O188" s="65"/>
      <c r="P188" s="184" t="n">
        <f aca="false">O188*H188</f>
        <v>0</v>
      </c>
      <c r="Q188" s="184" t="n">
        <v>0</v>
      </c>
      <c r="R188" s="184" t="n">
        <f aca="false">Q188*H188</f>
        <v>0</v>
      </c>
      <c r="S188" s="184" t="n">
        <v>0</v>
      </c>
      <c r="T188" s="185" t="n">
        <f aca="false">S188*H188</f>
        <v>0</v>
      </c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R188" s="186" t="s">
        <v>132</v>
      </c>
      <c r="AT188" s="186" t="s">
        <v>129</v>
      </c>
      <c r="AU188" s="186" t="s">
        <v>133</v>
      </c>
      <c r="AY188" s="3" t="s">
        <v>127</v>
      </c>
      <c r="BE188" s="187" t="n">
        <f aca="false">IF(N188="základná",J188,0)</f>
        <v>0</v>
      </c>
      <c r="BF188" s="187" t="n">
        <f aca="false">IF(N188="znížená",J188,0)</f>
        <v>0</v>
      </c>
      <c r="BG188" s="187" t="n">
        <f aca="false">IF(N188="zákl. prenesená",J188,0)</f>
        <v>0</v>
      </c>
      <c r="BH188" s="187" t="n">
        <f aca="false">IF(N188="zníž. prenesená",J188,0)</f>
        <v>0</v>
      </c>
      <c r="BI188" s="187" t="n">
        <f aca="false">IF(N188="nulová",J188,0)</f>
        <v>0</v>
      </c>
      <c r="BJ188" s="3" t="s">
        <v>133</v>
      </c>
      <c r="BK188" s="187" t="n">
        <f aca="false">ROUND(I188*H188,2)</f>
        <v>0</v>
      </c>
      <c r="BL188" s="3" t="s">
        <v>132</v>
      </c>
      <c r="BM188" s="186" t="s">
        <v>299</v>
      </c>
    </row>
    <row r="189" s="27" customFormat="true" ht="16.5" hidden="false" customHeight="true" outlineLevel="0" collapsed="false">
      <c r="A189" s="22"/>
      <c r="B189" s="174"/>
      <c r="C189" s="188" t="s">
        <v>300</v>
      </c>
      <c r="D189" s="188" t="s">
        <v>129</v>
      </c>
      <c r="E189" s="189" t="s">
        <v>301</v>
      </c>
      <c r="F189" s="190" t="s">
        <v>302</v>
      </c>
      <c r="G189" s="191" t="s">
        <v>134</v>
      </c>
      <c r="H189" s="192" t="n">
        <v>11</v>
      </c>
      <c r="I189" s="193"/>
      <c r="J189" s="194" t="n">
        <f aca="false">ROUND(I189*H189,2)</f>
        <v>0</v>
      </c>
      <c r="K189" s="181"/>
      <c r="L189" s="23"/>
      <c r="M189" s="182"/>
      <c r="N189" s="183" t="s">
        <v>39</v>
      </c>
      <c r="O189" s="65"/>
      <c r="P189" s="184" t="n">
        <f aca="false">O189*H189</f>
        <v>0</v>
      </c>
      <c r="Q189" s="184" t="n">
        <v>0</v>
      </c>
      <c r="R189" s="184" t="n">
        <f aca="false">Q189*H189</f>
        <v>0</v>
      </c>
      <c r="S189" s="184" t="n">
        <v>0</v>
      </c>
      <c r="T189" s="185" t="n">
        <f aca="false">S189*H189</f>
        <v>0</v>
      </c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R189" s="186" t="s">
        <v>132</v>
      </c>
      <c r="AT189" s="186" t="s">
        <v>129</v>
      </c>
      <c r="AU189" s="186" t="s">
        <v>133</v>
      </c>
      <c r="AY189" s="3" t="s">
        <v>127</v>
      </c>
      <c r="BE189" s="187" t="n">
        <f aca="false">IF(N189="základná",J189,0)</f>
        <v>0</v>
      </c>
      <c r="BF189" s="187" t="n">
        <f aca="false">IF(N189="znížená",J189,0)</f>
        <v>0</v>
      </c>
      <c r="BG189" s="187" t="n">
        <f aca="false">IF(N189="zákl. prenesená",J189,0)</f>
        <v>0</v>
      </c>
      <c r="BH189" s="187" t="n">
        <f aca="false">IF(N189="zníž. prenesená",J189,0)</f>
        <v>0</v>
      </c>
      <c r="BI189" s="187" t="n">
        <f aca="false">IF(N189="nulová",J189,0)</f>
        <v>0</v>
      </c>
      <c r="BJ189" s="3" t="s">
        <v>133</v>
      </c>
      <c r="BK189" s="187" t="n">
        <f aca="false">ROUND(I189*H189,2)</f>
        <v>0</v>
      </c>
      <c r="BL189" s="3" t="s">
        <v>132</v>
      </c>
      <c r="BM189" s="186" t="s">
        <v>303</v>
      </c>
    </row>
    <row r="190" s="27" customFormat="true" ht="21.75" hidden="false" customHeight="true" outlineLevel="0" collapsed="false">
      <c r="A190" s="22"/>
      <c r="B190" s="174"/>
      <c r="C190" s="188" t="s">
        <v>207</v>
      </c>
      <c r="D190" s="188" t="s">
        <v>129</v>
      </c>
      <c r="E190" s="189" t="s">
        <v>304</v>
      </c>
      <c r="F190" s="190" t="s">
        <v>305</v>
      </c>
      <c r="G190" s="191" t="s">
        <v>184</v>
      </c>
      <c r="H190" s="192" t="n">
        <v>719.67</v>
      </c>
      <c r="I190" s="193"/>
      <c r="J190" s="194" t="n">
        <f aca="false">ROUND(I190*H190,2)</f>
        <v>0</v>
      </c>
      <c r="K190" s="181"/>
      <c r="L190" s="23"/>
      <c r="M190" s="182"/>
      <c r="N190" s="183" t="s">
        <v>39</v>
      </c>
      <c r="O190" s="65"/>
      <c r="P190" s="184" t="n">
        <f aca="false">O190*H190</f>
        <v>0</v>
      </c>
      <c r="Q190" s="184" t="n">
        <v>0</v>
      </c>
      <c r="R190" s="184" t="n">
        <f aca="false">Q190*H190</f>
        <v>0</v>
      </c>
      <c r="S190" s="184" t="n">
        <v>0</v>
      </c>
      <c r="T190" s="185" t="n">
        <f aca="false">S190*H190</f>
        <v>0</v>
      </c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R190" s="186" t="s">
        <v>132</v>
      </c>
      <c r="AT190" s="186" t="s">
        <v>129</v>
      </c>
      <c r="AU190" s="186" t="s">
        <v>133</v>
      </c>
      <c r="AY190" s="3" t="s">
        <v>127</v>
      </c>
      <c r="BE190" s="187" t="n">
        <f aca="false">IF(N190="základná",J190,0)</f>
        <v>0</v>
      </c>
      <c r="BF190" s="187" t="n">
        <f aca="false">IF(N190="znížená",J190,0)</f>
        <v>0</v>
      </c>
      <c r="BG190" s="187" t="n">
        <f aca="false">IF(N190="zákl. prenesená",J190,0)</f>
        <v>0</v>
      </c>
      <c r="BH190" s="187" t="n">
        <f aca="false">IF(N190="zníž. prenesená",J190,0)</f>
        <v>0</v>
      </c>
      <c r="BI190" s="187" t="n">
        <f aca="false">IF(N190="nulová",J190,0)</f>
        <v>0</v>
      </c>
      <c r="BJ190" s="3" t="s">
        <v>133</v>
      </c>
      <c r="BK190" s="187" t="n">
        <f aca="false">ROUND(I190*H190,2)</f>
        <v>0</v>
      </c>
      <c r="BL190" s="3" t="s">
        <v>132</v>
      </c>
      <c r="BM190" s="186" t="s">
        <v>306</v>
      </c>
    </row>
    <row r="191" s="27" customFormat="true" ht="24.15" hidden="false" customHeight="true" outlineLevel="0" collapsed="false">
      <c r="A191" s="22"/>
      <c r="B191" s="174"/>
      <c r="C191" s="188" t="s">
        <v>307</v>
      </c>
      <c r="D191" s="188" t="s">
        <v>129</v>
      </c>
      <c r="E191" s="189" t="s">
        <v>308</v>
      </c>
      <c r="F191" s="190" t="s">
        <v>309</v>
      </c>
      <c r="G191" s="191" t="s">
        <v>184</v>
      </c>
      <c r="H191" s="192" t="n">
        <v>10795.05</v>
      </c>
      <c r="I191" s="193"/>
      <c r="J191" s="194" t="n">
        <f aca="false">ROUND(I191*H191,2)</f>
        <v>0</v>
      </c>
      <c r="K191" s="181"/>
      <c r="L191" s="23"/>
      <c r="M191" s="182"/>
      <c r="N191" s="183" t="s">
        <v>39</v>
      </c>
      <c r="O191" s="65"/>
      <c r="P191" s="184" t="n">
        <f aca="false">O191*H191</f>
        <v>0</v>
      </c>
      <c r="Q191" s="184" t="n">
        <v>0</v>
      </c>
      <c r="R191" s="184" t="n">
        <f aca="false">Q191*H191</f>
        <v>0</v>
      </c>
      <c r="S191" s="184" t="n">
        <v>0</v>
      </c>
      <c r="T191" s="185" t="n">
        <f aca="false">S191*H191</f>
        <v>0</v>
      </c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R191" s="186" t="s">
        <v>132</v>
      </c>
      <c r="AT191" s="186" t="s">
        <v>129</v>
      </c>
      <c r="AU191" s="186" t="s">
        <v>133</v>
      </c>
      <c r="AY191" s="3" t="s">
        <v>127</v>
      </c>
      <c r="BE191" s="187" t="n">
        <f aca="false">IF(N191="základná",J191,0)</f>
        <v>0</v>
      </c>
      <c r="BF191" s="187" t="n">
        <f aca="false">IF(N191="znížená",J191,0)</f>
        <v>0</v>
      </c>
      <c r="BG191" s="187" t="n">
        <f aca="false">IF(N191="zákl. prenesená",J191,0)</f>
        <v>0</v>
      </c>
      <c r="BH191" s="187" t="n">
        <f aca="false">IF(N191="zníž. prenesená",J191,0)</f>
        <v>0</v>
      </c>
      <c r="BI191" s="187" t="n">
        <f aca="false">IF(N191="nulová",J191,0)</f>
        <v>0</v>
      </c>
      <c r="BJ191" s="3" t="s">
        <v>133</v>
      </c>
      <c r="BK191" s="187" t="n">
        <f aca="false">ROUND(I191*H191,2)</f>
        <v>0</v>
      </c>
      <c r="BL191" s="3" t="s">
        <v>132</v>
      </c>
      <c r="BM191" s="186" t="s">
        <v>310</v>
      </c>
    </row>
    <row r="192" s="27" customFormat="true" ht="24.15" hidden="false" customHeight="true" outlineLevel="0" collapsed="false">
      <c r="A192" s="22"/>
      <c r="B192" s="174"/>
      <c r="C192" s="188" t="s">
        <v>210</v>
      </c>
      <c r="D192" s="188" t="s">
        <v>129</v>
      </c>
      <c r="E192" s="189" t="s">
        <v>311</v>
      </c>
      <c r="F192" s="190" t="s">
        <v>312</v>
      </c>
      <c r="G192" s="191" t="s">
        <v>184</v>
      </c>
      <c r="H192" s="192" t="n">
        <v>719.67</v>
      </c>
      <c r="I192" s="193"/>
      <c r="J192" s="194" t="n">
        <f aca="false">ROUND(I192*H192,2)</f>
        <v>0</v>
      </c>
      <c r="K192" s="181"/>
      <c r="L192" s="23"/>
      <c r="M192" s="182"/>
      <c r="N192" s="183" t="s">
        <v>39</v>
      </c>
      <c r="O192" s="65"/>
      <c r="P192" s="184" t="n">
        <f aca="false">O192*H192</f>
        <v>0</v>
      </c>
      <c r="Q192" s="184" t="n">
        <v>0</v>
      </c>
      <c r="R192" s="184" t="n">
        <f aca="false">Q192*H192</f>
        <v>0</v>
      </c>
      <c r="S192" s="184" t="n">
        <v>0</v>
      </c>
      <c r="T192" s="185" t="n">
        <f aca="false">S192*H192</f>
        <v>0</v>
      </c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R192" s="186" t="s">
        <v>132</v>
      </c>
      <c r="AT192" s="186" t="s">
        <v>129</v>
      </c>
      <c r="AU192" s="186" t="s">
        <v>133</v>
      </c>
      <c r="AY192" s="3" t="s">
        <v>127</v>
      </c>
      <c r="BE192" s="187" t="n">
        <f aca="false">IF(N192="základná",J192,0)</f>
        <v>0</v>
      </c>
      <c r="BF192" s="187" t="n">
        <f aca="false">IF(N192="znížená",J192,0)</f>
        <v>0</v>
      </c>
      <c r="BG192" s="187" t="n">
        <f aca="false">IF(N192="zákl. prenesená",J192,0)</f>
        <v>0</v>
      </c>
      <c r="BH192" s="187" t="n">
        <f aca="false">IF(N192="zníž. prenesená",J192,0)</f>
        <v>0</v>
      </c>
      <c r="BI192" s="187" t="n">
        <f aca="false">IF(N192="nulová",J192,0)</f>
        <v>0</v>
      </c>
      <c r="BJ192" s="3" t="s">
        <v>133</v>
      </c>
      <c r="BK192" s="187" t="n">
        <f aca="false">ROUND(I192*H192,2)</f>
        <v>0</v>
      </c>
      <c r="BL192" s="3" t="s">
        <v>132</v>
      </c>
      <c r="BM192" s="186" t="s">
        <v>313</v>
      </c>
    </row>
    <row r="193" s="27" customFormat="true" ht="24.15" hidden="false" customHeight="true" outlineLevel="0" collapsed="false">
      <c r="A193" s="22"/>
      <c r="B193" s="174"/>
      <c r="C193" s="188" t="s">
        <v>314</v>
      </c>
      <c r="D193" s="188" t="s">
        <v>129</v>
      </c>
      <c r="E193" s="189" t="s">
        <v>315</v>
      </c>
      <c r="F193" s="190" t="s">
        <v>316</v>
      </c>
      <c r="G193" s="191" t="s">
        <v>184</v>
      </c>
      <c r="H193" s="192" t="n">
        <v>719.67</v>
      </c>
      <c r="I193" s="193"/>
      <c r="J193" s="194" t="n">
        <f aca="false">ROUND(I193*H193,2)</f>
        <v>0</v>
      </c>
      <c r="K193" s="181"/>
      <c r="L193" s="23"/>
      <c r="M193" s="182"/>
      <c r="N193" s="183" t="s">
        <v>39</v>
      </c>
      <c r="O193" s="65"/>
      <c r="P193" s="184" t="n">
        <f aca="false">O193*H193</f>
        <v>0</v>
      </c>
      <c r="Q193" s="184" t="n">
        <v>0</v>
      </c>
      <c r="R193" s="184" t="n">
        <f aca="false">Q193*H193</f>
        <v>0</v>
      </c>
      <c r="S193" s="184" t="n">
        <v>0</v>
      </c>
      <c r="T193" s="185" t="n">
        <f aca="false">S193*H193</f>
        <v>0</v>
      </c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R193" s="186" t="s">
        <v>132</v>
      </c>
      <c r="AT193" s="186" t="s">
        <v>129</v>
      </c>
      <c r="AU193" s="186" t="s">
        <v>133</v>
      </c>
      <c r="AY193" s="3" t="s">
        <v>127</v>
      </c>
      <c r="BE193" s="187" t="n">
        <f aca="false">IF(N193="základná",J193,0)</f>
        <v>0</v>
      </c>
      <c r="BF193" s="187" t="n">
        <f aca="false">IF(N193="znížená",J193,0)</f>
        <v>0</v>
      </c>
      <c r="BG193" s="187" t="n">
        <f aca="false">IF(N193="zákl. prenesená",J193,0)</f>
        <v>0</v>
      </c>
      <c r="BH193" s="187" t="n">
        <f aca="false">IF(N193="zníž. prenesená",J193,0)</f>
        <v>0</v>
      </c>
      <c r="BI193" s="187" t="n">
        <f aca="false">IF(N193="nulová",J193,0)</f>
        <v>0</v>
      </c>
      <c r="BJ193" s="3" t="s">
        <v>133</v>
      </c>
      <c r="BK193" s="187" t="n">
        <f aca="false">ROUND(I193*H193,2)</f>
        <v>0</v>
      </c>
      <c r="BL193" s="3" t="s">
        <v>132</v>
      </c>
      <c r="BM193" s="186" t="s">
        <v>317</v>
      </c>
    </row>
    <row r="194" s="27" customFormat="true" ht="16.5" hidden="false" customHeight="true" outlineLevel="0" collapsed="false">
      <c r="A194" s="22"/>
      <c r="B194" s="174"/>
      <c r="C194" s="188" t="s">
        <v>214</v>
      </c>
      <c r="D194" s="188" t="s">
        <v>129</v>
      </c>
      <c r="E194" s="189" t="s">
        <v>318</v>
      </c>
      <c r="F194" s="190" t="s">
        <v>319</v>
      </c>
      <c r="G194" s="191" t="s">
        <v>134</v>
      </c>
      <c r="H194" s="192" t="n">
        <v>2</v>
      </c>
      <c r="I194" s="193"/>
      <c r="J194" s="194" t="n">
        <f aca="false">ROUND(I194*H194,2)</f>
        <v>0</v>
      </c>
      <c r="K194" s="181"/>
      <c r="L194" s="23"/>
      <c r="M194" s="182"/>
      <c r="N194" s="183" t="s">
        <v>39</v>
      </c>
      <c r="O194" s="65"/>
      <c r="P194" s="184" t="n">
        <f aca="false">O194*H194</f>
        <v>0</v>
      </c>
      <c r="Q194" s="184" t="n">
        <v>0</v>
      </c>
      <c r="R194" s="184" t="n">
        <f aca="false">Q194*H194</f>
        <v>0</v>
      </c>
      <c r="S194" s="184" t="n">
        <v>0</v>
      </c>
      <c r="T194" s="185" t="n">
        <f aca="false">S194*H194</f>
        <v>0</v>
      </c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R194" s="186" t="s">
        <v>132</v>
      </c>
      <c r="AT194" s="186" t="s">
        <v>129</v>
      </c>
      <c r="AU194" s="186" t="s">
        <v>133</v>
      </c>
      <c r="AY194" s="3" t="s">
        <v>127</v>
      </c>
      <c r="BE194" s="187" t="n">
        <f aca="false">IF(N194="základná",J194,0)</f>
        <v>0</v>
      </c>
      <c r="BF194" s="187" t="n">
        <f aca="false">IF(N194="znížená",J194,0)</f>
        <v>0</v>
      </c>
      <c r="BG194" s="187" t="n">
        <f aca="false">IF(N194="zákl. prenesená",J194,0)</f>
        <v>0</v>
      </c>
      <c r="BH194" s="187" t="n">
        <f aca="false">IF(N194="zníž. prenesená",J194,0)</f>
        <v>0</v>
      </c>
      <c r="BI194" s="187" t="n">
        <f aca="false">IF(N194="nulová",J194,0)</f>
        <v>0</v>
      </c>
      <c r="BJ194" s="3" t="s">
        <v>133</v>
      </c>
      <c r="BK194" s="187" t="n">
        <f aca="false">ROUND(I194*H194,2)</f>
        <v>0</v>
      </c>
      <c r="BL194" s="3" t="s">
        <v>132</v>
      </c>
      <c r="BM194" s="186" t="s">
        <v>320</v>
      </c>
    </row>
    <row r="195" s="27" customFormat="true" ht="24.15" hidden="false" customHeight="true" outlineLevel="0" collapsed="false">
      <c r="A195" s="22"/>
      <c r="B195" s="174"/>
      <c r="C195" s="188" t="s">
        <v>321</v>
      </c>
      <c r="D195" s="188" t="s">
        <v>129</v>
      </c>
      <c r="E195" s="189" t="s">
        <v>322</v>
      </c>
      <c r="F195" s="190" t="s">
        <v>323</v>
      </c>
      <c r="G195" s="191" t="s">
        <v>184</v>
      </c>
      <c r="H195" s="192" t="n">
        <v>719.67</v>
      </c>
      <c r="I195" s="193"/>
      <c r="J195" s="194" t="n">
        <f aca="false">ROUND(I195*H195,2)</f>
        <v>0</v>
      </c>
      <c r="K195" s="181"/>
      <c r="L195" s="23"/>
      <c r="M195" s="182"/>
      <c r="N195" s="183" t="s">
        <v>39</v>
      </c>
      <c r="O195" s="65"/>
      <c r="P195" s="184" t="n">
        <f aca="false">O195*H195</f>
        <v>0</v>
      </c>
      <c r="Q195" s="184" t="n">
        <v>0</v>
      </c>
      <c r="R195" s="184" t="n">
        <f aca="false">Q195*H195</f>
        <v>0</v>
      </c>
      <c r="S195" s="184" t="n">
        <v>0</v>
      </c>
      <c r="T195" s="185" t="n">
        <f aca="false">S195*H195</f>
        <v>0</v>
      </c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R195" s="186" t="s">
        <v>132</v>
      </c>
      <c r="AT195" s="186" t="s">
        <v>129</v>
      </c>
      <c r="AU195" s="186" t="s">
        <v>133</v>
      </c>
      <c r="AY195" s="3" t="s">
        <v>127</v>
      </c>
      <c r="BE195" s="187" t="n">
        <f aca="false">IF(N195="základná",J195,0)</f>
        <v>0</v>
      </c>
      <c r="BF195" s="187" t="n">
        <f aca="false">IF(N195="znížená",J195,0)</f>
        <v>0</v>
      </c>
      <c r="BG195" s="187" t="n">
        <f aca="false">IF(N195="zákl. prenesená",J195,0)</f>
        <v>0</v>
      </c>
      <c r="BH195" s="187" t="n">
        <f aca="false">IF(N195="zníž. prenesená",J195,0)</f>
        <v>0</v>
      </c>
      <c r="BI195" s="187" t="n">
        <f aca="false">IF(N195="nulová",J195,0)</f>
        <v>0</v>
      </c>
      <c r="BJ195" s="3" t="s">
        <v>133</v>
      </c>
      <c r="BK195" s="187" t="n">
        <f aca="false">ROUND(I195*H195,2)</f>
        <v>0</v>
      </c>
      <c r="BL195" s="3" t="s">
        <v>132</v>
      </c>
      <c r="BM195" s="186" t="s">
        <v>324</v>
      </c>
    </row>
    <row r="196" s="160" customFormat="true" ht="22.8" hidden="false" customHeight="true" outlineLevel="0" collapsed="false">
      <c r="B196" s="161"/>
      <c r="D196" s="162" t="s">
        <v>72</v>
      </c>
      <c r="E196" s="172" t="s">
        <v>325</v>
      </c>
      <c r="F196" s="172" t="s">
        <v>326</v>
      </c>
      <c r="I196" s="164"/>
      <c r="J196" s="173" t="n">
        <f aca="false">BK196</f>
        <v>0</v>
      </c>
      <c r="L196" s="161"/>
      <c r="M196" s="166"/>
      <c r="N196" s="167"/>
      <c r="O196" s="167"/>
      <c r="P196" s="168" t="n">
        <f aca="false">P197</f>
        <v>0</v>
      </c>
      <c r="Q196" s="167"/>
      <c r="R196" s="168" t="n">
        <f aca="false">R197</f>
        <v>0</v>
      </c>
      <c r="S196" s="167"/>
      <c r="T196" s="169" t="n">
        <f aca="false">T197</f>
        <v>0</v>
      </c>
      <c r="AR196" s="162" t="s">
        <v>81</v>
      </c>
      <c r="AT196" s="170" t="s">
        <v>72</v>
      </c>
      <c r="AU196" s="170" t="s">
        <v>81</v>
      </c>
      <c r="AY196" s="162" t="s">
        <v>127</v>
      </c>
      <c r="BK196" s="171" t="n">
        <f aca="false">BK197</f>
        <v>0</v>
      </c>
    </row>
    <row r="197" s="27" customFormat="true" ht="24.15" hidden="false" customHeight="true" outlineLevel="0" collapsed="false">
      <c r="A197" s="22"/>
      <c r="B197" s="174"/>
      <c r="C197" s="188" t="s">
        <v>217</v>
      </c>
      <c r="D197" s="188" t="s">
        <v>129</v>
      </c>
      <c r="E197" s="189" t="s">
        <v>327</v>
      </c>
      <c r="F197" s="190" t="s">
        <v>328</v>
      </c>
      <c r="G197" s="191" t="s">
        <v>184</v>
      </c>
      <c r="H197" s="192" t="n">
        <v>1427.212</v>
      </c>
      <c r="I197" s="193"/>
      <c r="J197" s="194" t="n">
        <f aca="false">ROUND(I197*H197,2)</f>
        <v>0</v>
      </c>
      <c r="K197" s="181"/>
      <c r="L197" s="23"/>
      <c r="M197" s="182"/>
      <c r="N197" s="183" t="s">
        <v>39</v>
      </c>
      <c r="O197" s="65"/>
      <c r="P197" s="184" t="n">
        <f aca="false">O197*H197</f>
        <v>0</v>
      </c>
      <c r="Q197" s="184" t="n">
        <v>0</v>
      </c>
      <c r="R197" s="184" t="n">
        <f aca="false">Q197*H197</f>
        <v>0</v>
      </c>
      <c r="S197" s="184" t="n">
        <v>0</v>
      </c>
      <c r="T197" s="185" t="n">
        <f aca="false">S197*H197</f>
        <v>0</v>
      </c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R197" s="186" t="s">
        <v>132</v>
      </c>
      <c r="AT197" s="186" t="s">
        <v>129</v>
      </c>
      <c r="AU197" s="186" t="s">
        <v>133</v>
      </c>
      <c r="AY197" s="3" t="s">
        <v>127</v>
      </c>
      <c r="BE197" s="187" t="n">
        <f aca="false">IF(N197="základná",J197,0)</f>
        <v>0</v>
      </c>
      <c r="BF197" s="187" t="n">
        <f aca="false">IF(N197="znížená",J197,0)</f>
        <v>0</v>
      </c>
      <c r="BG197" s="187" t="n">
        <f aca="false">IF(N197="zákl. prenesená",J197,0)</f>
        <v>0</v>
      </c>
      <c r="BH197" s="187" t="n">
        <f aca="false">IF(N197="zníž. prenesená",J197,0)</f>
        <v>0</v>
      </c>
      <c r="BI197" s="187" t="n">
        <f aca="false">IF(N197="nulová",J197,0)</f>
        <v>0</v>
      </c>
      <c r="BJ197" s="3" t="s">
        <v>133</v>
      </c>
      <c r="BK197" s="187" t="n">
        <f aca="false">ROUND(I197*H197,2)</f>
        <v>0</v>
      </c>
      <c r="BL197" s="3" t="s">
        <v>132</v>
      </c>
      <c r="BM197" s="186" t="s">
        <v>329</v>
      </c>
    </row>
    <row r="198" s="160" customFormat="true" ht="25.9" hidden="false" customHeight="true" outlineLevel="0" collapsed="false">
      <c r="B198" s="161"/>
      <c r="D198" s="162" t="s">
        <v>72</v>
      </c>
      <c r="E198" s="163" t="s">
        <v>330</v>
      </c>
      <c r="F198" s="163" t="s">
        <v>331</v>
      </c>
      <c r="I198" s="164"/>
      <c r="J198" s="165" t="n">
        <f aca="false">BK198</f>
        <v>0</v>
      </c>
      <c r="L198" s="161"/>
      <c r="M198" s="166"/>
      <c r="N198" s="167"/>
      <c r="O198" s="167"/>
      <c r="P198" s="168" t="n">
        <f aca="false">P199+P203+P207</f>
        <v>0</v>
      </c>
      <c r="Q198" s="167"/>
      <c r="R198" s="168" t="n">
        <f aca="false">R199+R203+R207</f>
        <v>0</v>
      </c>
      <c r="S198" s="167"/>
      <c r="T198" s="169" t="n">
        <f aca="false">T199+T203+T207</f>
        <v>0</v>
      </c>
      <c r="AR198" s="162" t="s">
        <v>133</v>
      </c>
      <c r="AT198" s="170" t="s">
        <v>72</v>
      </c>
      <c r="AU198" s="170" t="s">
        <v>73</v>
      </c>
      <c r="AY198" s="162" t="s">
        <v>127</v>
      </c>
      <c r="BK198" s="171" t="n">
        <f aca="false">BK199+BK203+BK207</f>
        <v>0</v>
      </c>
    </row>
    <row r="199" s="160" customFormat="true" ht="22.8" hidden="false" customHeight="true" outlineLevel="0" collapsed="false">
      <c r="B199" s="161"/>
      <c r="D199" s="162" t="s">
        <v>72</v>
      </c>
      <c r="E199" s="172" t="s">
        <v>332</v>
      </c>
      <c r="F199" s="172" t="s">
        <v>333</v>
      </c>
      <c r="I199" s="164"/>
      <c r="J199" s="173" t="n">
        <f aca="false">BK199</f>
        <v>0</v>
      </c>
      <c r="L199" s="161"/>
      <c r="M199" s="166"/>
      <c r="N199" s="167"/>
      <c r="O199" s="167"/>
      <c r="P199" s="168" t="n">
        <f aca="false">SUM(P200:P202)</f>
        <v>0</v>
      </c>
      <c r="Q199" s="167"/>
      <c r="R199" s="168" t="n">
        <f aca="false">SUM(R200:R202)</f>
        <v>0</v>
      </c>
      <c r="S199" s="167"/>
      <c r="T199" s="169" t="n">
        <f aca="false">SUM(T200:T202)</f>
        <v>0</v>
      </c>
      <c r="AR199" s="162" t="s">
        <v>133</v>
      </c>
      <c r="AT199" s="170" t="s">
        <v>72</v>
      </c>
      <c r="AU199" s="170" t="s">
        <v>81</v>
      </c>
      <c r="AY199" s="162" t="s">
        <v>127</v>
      </c>
      <c r="BK199" s="171" t="n">
        <f aca="false">SUM(BK200:BK202)</f>
        <v>0</v>
      </c>
    </row>
    <row r="200" s="27" customFormat="true" ht="24.15" hidden="false" customHeight="true" outlineLevel="0" collapsed="false">
      <c r="A200" s="22"/>
      <c r="B200" s="174"/>
      <c r="C200" s="188" t="s">
        <v>334</v>
      </c>
      <c r="D200" s="188" t="s">
        <v>129</v>
      </c>
      <c r="E200" s="189" t="s">
        <v>335</v>
      </c>
      <c r="F200" s="190" t="s">
        <v>336</v>
      </c>
      <c r="G200" s="191" t="s">
        <v>131</v>
      </c>
      <c r="H200" s="192" t="n">
        <v>19.72</v>
      </c>
      <c r="I200" s="193"/>
      <c r="J200" s="194" t="n">
        <f aca="false">ROUND(I200*H200,2)</f>
        <v>0</v>
      </c>
      <c r="K200" s="181"/>
      <c r="L200" s="23"/>
      <c r="M200" s="182"/>
      <c r="N200" s="183" t="s">
        <v>39</v>
      </c>
      <c r="O200" s="65"/>
      <c r="P200" s="184" t="n">
        <f aca="false">O200*H200</f>
        <v>0</v>
      </c>
      <c r="Q200" s="184" t="n">
        <v>0</v>
      </c>
      <c r="R200" s="184" t="n">
        <f aca="false">Q200*H200</f>
        <v>0</v>
      </c>
      <c r="S200" s="184" t="n">
        <v>0</v>
      </c>
      <c r="T200" s="185" t="n">
        <f aca="false">S200*H200</f>
        <v>0</v>
      </c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R200" s="186" t="s">
        <v>154</v>
      </c>
      <c r="AT200" s="186" t="s">
        <v>129</v>
      </c>
      <c r="AU200" s="186" t="s">
        <v>133</v>
      </c>
      <c r="AY200" s="3" t="s">
        <v>127</v>
      </c>
      <c r="BE200" s="187" t="n">
        <f aca="false">IF(N200="základná",J200,0)</f>
        <v>0</v>
      </c>
      <c r="BF200" s="187" t="n">
        <f aca="false">IF(N200="znížená",J200,0)</f>
        <v>0</v>
      </c>
      <c r="BG200" s="187" t="n">
        <f aca="false">IF(N200="zákl. prenesená",J200,0)</f>
        <v>0</v>
      </c>
      <c r="BH200" s="187" t="n">
        <f aca="false">IF(N200="zníž. prenesená",J200,0)</f>
        <v>0</v>
      </c>
      <c r="BI200" s="187" t="n">
        <f aca="false">IF(N200="nulová",J200,0)</f>
        <v>0</v>
      </c>
      <c r="BJ200" s="3" t="s">
        <v>133</v>
      </c>
      <c r="BK200" s="187" t="n">
        <f aca="false">ROUND(I200*H200,2)</f>
        <v>0</v>
      </c>
      <c r="BL200" s="3" t="s">
        <v>154</v>
      </c>
      <c r="BM200" s="186" t="s">
        <v>337</v>
      </c>
    </row>
    <row r="201" s="27" customFormat="true" ht="24.15" hidden="false" customHeight="true" outlineLevel="0" collapsed="false">
      <c r="A201" s="22"/>
      <c r="B201" s="174"/>
      <c r="C201" s="188" t="s">
        <v>223</v>
      </c>
      <c r="D201" s="188" t="s">
        <v>129</v>
      </c>
      <c r="E201" s="189" t="s">
        <v>338</v>
      </c>
      <c r="F201" s="190" t="s">
        <v>339</v>
      </c>
      <c r="G201" s="191" t="s">
        <v>131</v>
      </c>
      <c r="H201" s="192" t="n">
        <v>40.28</v>
      </c>
      <c r="I201" s="193"/>
      <c r="J201" s="194" t="n">
        <f aca="false">ROUND(I201*H201,2)</f>
        <v>0</v>
      </c>
      <c r="K201" s="181"/>
      <c r="L201" s="23"/>
      <c r="M201" s="182"/>
      <c r="N201" s="183" t="s">
        <v>39</v>
      </c>
      <c r="O201" s="65"/>
      <c r="P201" s="184" t="n">
        <f aca="false">O201*H201</f>
        <v>0</v>
      </c>
      <c r="Q201" s="184" t="n">
        <v>0</v>
      </c>
      <c r="R201" s="184" t="n">
        <f aca="false">Q201*H201</f>
        <v>0</v>
      </c>
      <c r="S201" s="184" t="n">
        <v>0</v>
      </c>
      <c r="T201" s="185" t="n">
        <f aca="false">S201*H201</f>
        <v>0</v>
      </c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R201" s="186" t="s">
        <v>154</v>
      </c>
      <c r="AT201" s="186" t="s">
        <v>129</v>
      </c>
      <c r="AU201" s="186" t="s">
        <v>133</v>
      </c>
      <c r="AY201" s="3" t="s">
        <v>127</v>
      </c>
      <c r="BE201" s="187" t="n">
        <f aca="false">IF(N201="základná",J201,0)</f>
        <v>0</v>
      </c>
      <c r="BF201" s="187" t="n">
        <f aca="false">IF(N201="znížená",J201,0)</f>
        <v>0</v>
      </c>
      <c r="BG201" s="187" t="n">
        <f aca="false">IF(N201="zákl. prenesená",J201,0)</f>
        <v>0</v>
      </c>
      <c r="BH201" s="187" t="n">
        <f aca="false">IF(N201="zníž. prenesená",J201,0)</f>
        <v>0</v>
      </c>
      <c r="BI201" s="187" t="n">
        <f aca="false">IF(N201="nulová",J201,0)</f>
        <v>0</v>
      </c>
      <c r="BJ201" s="3" t="s">
        <v>133</v>
      </c>
      <c r="BK201" s="187" t="n">
        <f aca="false">ROUND(I201*H201,2)</f>
        <v>0</v>
      </c>
      <c r="BL201" s="3" t="s">
        <v>154</v>
      </c>
      <c r="BM201" s="186" t="s">
        <v>340</v>
      </c>
    </row>
    <row r="202" s="27" customFormat="true" ht="24.15" hidden="false" customHeight="true" outlineLevel="0" collapsed="false">
      <c r="A202" s="22"/>
      <c r="B202" s="174"/>
      <c r="C202" s="188" t="s">
        <v>341</v>
      </c>
      <c r="D202" s="188" t="s">
        <v>129</v>
      </c>
      <c r="E202" s="189" t="s">
        <v>342</v>
      </c>
      <c r="F202" s="190" t="s">
        <v>343</v>
      </c>
      <c r="G202" s="191" t="s">
        <v>184</v>
      </c>
      <c r="H202" s="192" t="n">
        <v>0.343</v>
      </c>
      <c r="I202" s="193"/>
      <c r="J202" s="194" t="n">
        <f aca="false">ROUND(I202*H202,2)</f>
        <v>0</v>
      </c>
      <c r="K202" s="181"/>
      <c r="L202" s="23"/>
      <c r="M202" s="182"/>
      <c r="N202" s="183" t="s">
        <v>39</v>
      </c>
      <c r="O202" s="65"/>
      <c r="P202" s="184" t="n">
        <f aca="false">O202*H202</f>
        <v>0</v>
      </c>
      <c r="Q202" s="184" t="n">
        <v>0</v>
      </c>
      <c r="R202" s="184" t="n">
        <f aca="false">Q202*H202</f>
        <v>0</v>
      </c>
      <c r="S202" s="184" t="n">
        <v>0</v>
      </c>
      <c r="T202" s="185" t="n">
        <f aca="false">S202*H202</f>
        <v>0</v>
      </c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R202" s="186" t="s">
        <v>154</v>
      </c>
      <c r="AT202" s="186" t="s">
        <v>129</v>
      </c>
      <c r="AU202" s="186" t="s">
        <v>133</v>
      </c>
      <c r="AY202" s="3" t="s">
        <v>127</v>
      </c>
      <c r="BE202" s="187" t="n">
        <f aca="false">IF(N202="základná",J202,0)</f>
        <v>0</v>
      </c>
      <c r="BF202" s="187" t="n">
        <f aca="false">IF(N202="znížená",J202,0)</f>
        <v>0</v>
      </c>
      <c r="BG202" s="187" t="n">
        <f aca="false">IF(N202="zákl. prenesená",J202,0)</f>
        <v>0</v>
      </c>
      <c r="BH202" s="187" t="n">
        <f aca="false">IF(N202="zníž. prenesená",J202,0)</f>
        <v>0</v>
      </c>
      <c r="BI202" s="187" t="n">
        <f aca="false">IF(N202="nulová",J202,0)</f>
        <v>0</v>
      </c>
      <c r="BJ202" s="3" t="s">
        <v>133</v>
      </c>
      <c r="BK202" s="187" t="n">
        <f aca="false">ROUND(I202*H202,2)</f>
        <v>0</v>
      </c>
      <c r="BL202" s="3" t="s">
        <v>154</v>
      </c>
      <c r="BM202" s="186" t="s">
        <v>344</v>
      </c>
    </row>
    <row r="203" s="160" customFormat="true" ht="22.8" hidden="false" customHeight="true" outlineLevel="0" collapsed="false">
      <c r="B203" s="161"/>
      <c r="D203" s="162" t="s">
        <v>72</v>
      </c>
      <c r="E203" s="172" t="s">
        <v>345</v>
      </c>
      <c r="F203" s="172" t="s">
        <v>346</v>
      </c>
      <c r="I203" s="164"/>
      <c r="J203" s="173" t="n">
        <f aca="false">BK203</f>
        <v>0</v>
      </c>
      <c r="L203" s="161"/>
      <c r="M203" s="166"/>
      <c r="N203" s="167"/>
      <c r="O203" s="167"/>
      <c r="P203" s="168" t="n">
        <f aca="false">SUM(P204:P206)</f>
        <v>0</v>
      </c>
      <c r="Q203" s="167"/>
      <c r="R203" s="168" t="n">
        <f aca="false">SUM(R204:R206)</f>
        <v>0</v>
      </c>
      <c r="S203" s="167"/>
      <c r="T203" s="169" t="n">
        <f aca="false">SUM(T204:T206)</f>
        <v>0</v>
      </c>
      <c r="AR203" s="162" t="s">
        <v>133</v>
      </c>
      <c r="AT203" s="170" t="s">
        <v>72</v>
      </c>
      <c r="AU203" s="170" t="s">
        <v>81</v>
      </c>
      <c r="AY203" s="162" t="s">
        <v>127</v>
      </c>
      <c r="BK203" s="171" t="n">
        <f aca="false">SUM(BK204:BK206)</f>
        <v>0</v>
      </c>
    </row>
    <row r="204" s="27" customFormat="true" ht="16.5" hidden="false" customHeight="true" outlineLevel="0" collapsed="false">
      <c r="A204" s="22"/>
      <c r="B204" s="174"/>
      <c r="C204" s="188" t="s">
        <v>226</v>
      </c>
      <c r="D204" s="188" t="s">
        <v>129</v>
      </c>
      <c r="E204" s="189" t="s">
        <v>347</v>
      </c>
      <c r="F204" s="190" t="s">
        <v>348</v>
      </c>
      <c r="G204" s="191" t="s">
        <v>134</v>
      </c>
      <c r="H204" s="192" t="n">
        <v>1</v>
      </c>
      <c r="I204" s="193"/>
      <c r="J204" s="194" t="n">
        <f aca="false">ROUND(I204*H204,2)</f>
        <v>0</v>
      </c>
      <c r="K204" s="181"/>
      <c r="L204" s="23"/>
      <c r="M204" s="182"/>
      <c r="N204" s="183" t="s">
        <v>39</v>
      </c>
      <c r="O204" s="65"/>
      <c r="P204" s="184" t="n">
        <f aca="false">O204*H204</f>
        <v>0</v>
      </c>
      <c r="Q204" s="184" t="n">
        <v>0</v>
      </c>
      <c r="R204" s="184" t="n">
        <f aca="false">Q204*H204</f>
        <v>0</v>
      </c>
      <c r="S204" s="184" t="n">
        <v>0</v>
      </c>
      <c r="T204" s="185" t="n">
        <f aca="false">S204*H204</f>
        <v>0</v>
      </c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R204" s="186" t="s">
        <v>154</v>
      </c>
      <c r="AT204" s="186" t="s">
        <v>129</v>
      </c>
      <c r="AU204" s="186" t="s">
        <v>133</v>
      </c>
      <c r="AY204" s="3" t="s">
        <v>127</v>
      </c>
      <c r="BE204" s="187" t="n">
        <f aca="false">IF(N204="základná",J204,0)</f>
        <v>0</v>
      </c>
      <c r="BF204" s="187" t="n">
        <f aca="false">IF(N204="znížená",J204,0)</f>
        <v>0</v>
      </c>
      <c r="BG204" s="187" t="n">
        <f aca="false">IF(N204="zákl. prenesená",J204,0)</f>
        <v>0</v>
      </c>
      <c r="BH204" s="187" t="n">
        <f aca="false">IF(N204="zníž. prenesená",J204,0)</f>
        <v>0</v>
      </c>
      <c r="BI204" s="187" t="n">
        <f aca="false">IF(N204="nulová",J204,0)</f>
        <v>0</v>
      </c>
      <c r="BJ204" s="3" t="s">
        <v>133</v>
      </c>
      <c r="BK204" s="187" t="n">
        <f aca="false">ROUND(I204*H204,2)</f>
        <v>0</v>
      </c>
      <c r="BL204" s="3" t="s">
        <v>154</v>
      </c>
      <c r="BM204" s="186" t="s">
        <v>349</v>
      </c>
    </row>
    <row r="205" s="27" customFormat="true" ht="16.5" hidden="false" customHeight="true" outlineLevel="0" collapsed="false">
      <c r="A205" s="22"/>
      <c r="B205" s="174"/>
      <c r="C205" s="188" t="s">
        <v>350</v>
      </c>
      <c r="D205" s="188" t="s">
        <v>129</v>
      </c>
      <c r="E205" s="189" t="s">
        <v>351</v>
      </c>
      <c r="F205" s="190" t="s">
        <v>352</v>
      </c>
      <c r="G205" s="191" t="s">
        <v>134</v>
      </c>
      <c r="H205" s="192" t="n">
        <v>1</v>
      </c>
      <c r="I205" s="193"/>
      <c r="J205" s="194" t="n">
        <f aca="false">ROUND(I205*H205,2)</f>
        <v>0</v>
      </c>
      <c r="K205" s="181"/>
      <c r="L205" s="23"/>
      <c r="M205" s="182"/>
      <c r="N205" s="183" t="s">
        <v>39</v>
      </c>
      <c r="O205" s="65"/>
      <c r="P205" s="184" t="n">
        <f aca="false">O205*H205</f>
        <v>0</v>
      </c>
      <c r="Q205" s="184" t="n">
        <v>0</v>
      </c>
      <c r="R205" s="184" t="n">
        <f aca="false">Q205*H205</f>
        <v>0</v>
      </c>
      <c r="S205" s="184" t="n">
        <v>0</v>
      </c>
      <c r="T205" s="185" t="n">
        <f aca="false">S205*H205</f>
        <v>0</v>
      </c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R205" s="186" t="s">
        <v>154</v>
      </c>
      <c r="AT205" s="186" t="s">
        <v>129</v>
      </c>
      <c r="AU205" s="186" t="s">
        <v>133</v>
      </c>
      <c r="AY205" s="3" t="s">
        <v>127</v>
      </c>
      <c r="BE205" s="187" t="n">
        <f aca="false">IF(N205="základná",J205,0)</f>
        <v>0</v>
      </c>
      <c r="BF205" s="187" t="n">
        <f aca="false">IF(N205="znížená",J205,0)</f>
        <v>0</v>
      </c>
      <c r="BG205" s="187" t="n">
        <f aca="false">IF(N205="zákl. prenesená",J205,0)</f>
        <v>0</v>
      </c>
      <c r="BH205" s="187" t="n">
        <f aca="false">IF(N205="zníž. prenesená",J205,0)</f>
        <v>0</v>
      </c>
      <c r="BI205" s="187" t="n">
        <f aca="false">IF(N205="nulová",J205,0)</f>
        <v>0</v>
      </c>
      <c r="BJ205" s="3" t="s">
        <v>133</v>
      </c>
      <c r="BK205" s="187" t="n">
        <f aca="false">ROUND(I205*H205,2)</f>
        <v>0</v>
      </c>
      <c r="BL205" s="3" t="s">
        <v>154</v>
      </c>
      <c r="BM205" s="186" t="s">
        <v>353</v>
      </c>
    </row>
    <row r="206" s="27" customFormat="true" ht="16.5" hidden="false" customHeight="true" outlineLevel="0" collapsed="false">
      <c r="A206" s="22"/>
      <c r="B206" s="174"/>
      <c r="C206" s="188" t="s">
        <v>230</v>
      </c>
      <c r="D206" s="188" t="s">
        <v>129</v>
      </c>
      <c r="E206" s="189" t="s">
        <v>354</v>
      </c>
      <c r="F206" s="190" t="s">
        <v>355</v>
      </c>
      <c r="G206" s="191" t="s">
        <v>134</v>
      </c>
      <c r="H206" s="192" t="n">
        <v>1</v>
      </c>
      <c r="I206" s="193"/>
      <c r="J206" s="194" t="n">
        <f aca="false">ROUND(I206*H206,2)</f>
        <v>0</v>
      </c>
      <c r="K206" s="181"/>
      <c r="L206" s="23"/>
      <c r="M206" s="182"/>
      <c r="N206" s="183" t="s">
        <v>39</v>
      </c>
      <c r="O206" s="65"/>
      <c r="P206" s="184" t="n">
        <f aca="false">O206*H206</f>
        <v>0</v>
      </c>
      <c r="Q206" s="184" t="n">
        <v>0</v>
      </c>
      <c r="R206" s="184" t="n">
        <f aca="false">Q206*H206</f>
        <v>0</v>
      </c>
      <c r="S206" s="184" t="n">
        <v>0</v>
      </c>
      <c r="T206" s="185" t="n">
        <f aca="false">S206*H206</f>
        <v>0</v>
      </c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R206" s="186" t="s">
        <v>154</v>
      </c>
      <c r="AT206" s="186" t="s">
        <v>129</v>
      </c>
      <c r="AU206" s="186" t="s">
        <v>133</v>
      </c>
      <c r="AY206" s="3" t="s">
        <v>127</v>
      </c>
      <c r="BE206" s="187" t="n">
        <f aca="false">IF(N206="základná",J206,0)</f>
        <v>0</v>
      </c>
      <c r="BF206" s="187" t="n">
        <f aca="false">IF(N206="znížená",J206,0)</f>
        <v>0</v>
      </c>
      <c r="BG206" s="187" t="n">
        <f aca="false">IF(N206="zákl. prenesená",J206,0)</f>
        <v>0</v>
      </c>
      <c r="BH206" s="187" t="n">
        <f aca="false">IF(N206="zníž. prenesená",J206,0)</f>
        <v>0</v>
      </c>
      <c r="BI206" s="187" t="n">
        <f aca="false">IF(N206="nulová",J206,0)</f>
        <v>0</v>
      </c>
      <c r="BJ206" s="3" t="s">
        <v>133</v>
      </c>
      <c r="BK206" s="187" t="n">
        <f aca="false">ROUND(I206*H206,2)</f>
        <v>0</v>
      </c>
      <c r="BL206" s="3" t="s">
        <v>154</v>
      </c>
      <c r="BM206" s="186" t="s">
        <v>356</v>
      </c>
    </row>
    <row r="207" s="160" customFormat="true" ht="22.8" hidden="false" customHeight="true" outlineLevel="0" collapsed="false">
      <c r="B207" s="161"/>
      <c r="D207" s="162" t="s">
        <v>72</v>
      </c>
      <c r="E207" s="172" t="s">
        <v>357</v>
      </c>
      <c r="F207" s="172" t="s">
        <v>358</v>
      </c>
      <c r="I207" s="164"/>
      <c r="J207" s="173" t="n">
        <f aca="false">BK207</f>
        <v>0</v>
      </c>
      <c r="L207" s="161"/>
      <c r="M207" s="166"/>
      <c r="N207" s="167"/>
      <c r="O207" s="167"/>
      <c r="P207" s="168" t="n">
        <f aca="false">SUM(P208:P210)</f>
        <v>0</v>
      </c>
      <c r="Q207" s="167"/>
      <c r="R207" s="168" t="n">
        <f aca="false">SUM(R208:R210)</f>
        <v>0</v>
      </c>
      <c r="S207" s="167"/>
      <c r="T207" s="169" t="n">
        <f aca="false">SUM(T208:T210)</f>
        <v>0</v>
      </c>
      <c r="AR207" s="162" t="s">
        <v>133</v>
      </c>
      <c r="AT207" s="170" t="s">
        <v>72</v>
      </c>
      <c r="AU207" s="170" t="s">
        <v>81</v>
      </c>
      <c r="AY207" s="162" t="s">
        <v>127</v>
      </c>
      <c r="BK207" s="171" t="n">
        <f aca="false">SUM(BK208:BK210)</f>
        <v>0</v>
      </c>
    </row>
    <row r="208" s="27" customFormat="true" ht="24.15" hidden="false" customHeight="true" outlineLevel="0" collapsed="false">
      <c r="A208" s="22"/>
      <c r="B208" s="174"/>
      <c r="C208" s="188" t="s">
        <v>359</v>
      </c>
      <c r="D208" s="188" t="s">
        <v>129</v>
      </c>
      <c r="E208" s="189" t="s">
        <v>360</v>
      </c>
      <c r="F208" s="190" t="s">
        <v>361</v>
      </c>
      <c r="G208" s="191" t="s">
        <v>131</v>
      </c>
      <c r="H208" s="192" t="n">
        <v>83.675</v>
      </c>
      <c r="I208" s="193"/>
      <c r="J208" s="194" t="n">
        <f aca="false">ROUND(I208*H208,2)</f>
        <v>0</v>
      </c>
      <c r="K208" s="181"/>
      <c r="L208" s="23"/>
      <c r="M208" s="182"/>
      <c r="N208" s="183" t="s">
        <v>39</v>
      </c>
      <c r="O208" s="65"/>
      <c r="P208" s="184" t="n">
        <f aca="false">O208*H208</f>
        <v>0</v>
      </c>
      <c r="Q208" s="184" t="n">
        <v>0</v>
      </c>
      <c r="R208" s="184" t="n">
        <f aca="false">Q208*H208</f>
        <v>0</v>
      </c>
      <c r="S208" s="184" t="n">
        <v>0</v>
      </c>
      <c r="T208" s="185" t="n">
        <f aca="false">S208*H208</f>
        <v>0</v>
      </c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R208" s="186" t="s">
        <v>154</v>
      </c>
      <c r="AT208" s="186" t="s">
        <v>129</v>
      </c>
      <c r="AU208" s="186" t="s">
        <v>133</v>
      </c>
      <c r="AY208" s="3" t="s">
        <v>127</v>
      </c>
      <c r="BE208" s="187" t="n">
        <f aca="false">IF(N208="základná",J208,0)</f>
        <v>0</v>
      </c>
      <c r="BF208" s="187" t="n">
        <f aca="false">IF(N208="znížená",J208,0)</f>
        <v>0</v>
      </c>
      <c r="BG208" s="187" t="n">
        <f aca="false">IF(N208="zákl. prenesená",J208,0)</f>
        <v>0</v>
      </c>
      <c r="BH208" s="187" t="n">
        <f aca="false">IF(N208="zníž. prenesená",J208,0)</f>
        <v>0</v>
      </c>
      <c r="BI208" s="187" t="n">
        <f aca="false">IF(N208="nulová",J208,0)</f>
        <v>0</v>
      </c>
      <c r="BJ208" s="3" t="s">
        <v>133</v>
      </c>
      <c r="BK208" s="187" t="n">
        <f aca="false">ROUND(I208*H208,2)</f>
        <v>0</v>
      </c>
      <c r="BL208" s="3" t="s">
        <v>154</v>
      </c>
      <c r="BM208" s="186" t="s">
        <v>362</v>
      </c>
    </row>
    <row r="209" s="27" customFormat="true" ht="24.15" hidden="false" customHeight="true" outlineLevel="0" collapsed="false">
      <c r="A209" s="22"/>
      <c r="B209" s="174"/>
      <c r="C209" s="188" t="s">
        <v>233</v>
      </c>
      <c r="D209" s="188" t="s">
        <v>129</v>
      </c>
      <c r="E209" s="189" t="s">
        <v>363</v>
      </c>
      <c r="F209" s="190" t="s">
        <v>364</v>
      </c>
      <c r="G209" s="191" t="s">
        <v>131</v>
      </c>
      <c r="H209" s="192" t="n">
        <v>12.225</v>
      </c>
      <c r="I209" s="193"/>
      <c r="J209" s="194" t="n">
        <f aca="false">ROUND(I209*H209,2)</f>
        <v>0</v>
      </c>
      <c r="K209" s="181"/>
      <c r="L209" s="23"/>
      <c r="M209" s="182"/>
      <c r="N209" s="183" t="s">
        <v>39</v>
      </c>
      <c r="O209" s="65"/>
      <c r="P209" s="184" t="n">
        <f aca="false">O209*H209</f>
        <v>0</v>
      </c>
      <c r="Q209" s="184" t="n">
        <v>0</v>
      </c>
      <c r="R209" s="184" t="n">
        <f aca="false">Q209*H209</f>
        <v>0</v>
      </c>
      <c r="S209" s="184" t="n">
        <v>0</v>
      </c>
      <c r="T209" s="185" t="n">
        <f aca="false">S209*H209</f>
        <v>0</v>
      </c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R209" s="186" t="s">
        <v>154</v>
      </c>
      <c r="AT209" s="186" t="s">
        <v>129</v>
      </c>
      <c r="AU209" s="186" t="s">
        <v>133</v>
      </c>
      <c r="AY209" s="3" t="s">
        <v>127</v>
      </c>
      <c r="BE209" s="187" t="n">
        <f aca="false">IF(N209="základná",J209,0)</f>
        <v>0</v>
      </c>
      <c r="BF209" s="187" t="n">
        <f aca="false">IF(N209="znížená",J209,0)</f>
        <v>0</v>
      </c>
      <c r="BG209" s="187" t="n">
        <f aca="false">IF(N209="zákl. prenesená",J209,0)</f>
        <v>0</v>
      </c>
      <c r="BH209" s="187" t="n">
        <f aca="false">IF(N209="zníž. prenesená",J209,0)</f>
        <v>0</v>
      </c>
      <c r="BI209" s="187" t="n">
        <f aca="false">IF(N209="nulová",J209,0)</f>
        <v>0</v>
      </c>
      <c r="BJ209" s="3" t="s">
        <v>133</v>
      </c>
      <c r="BK209" s="187" t="n">
        <f aca="false">ROUND(I209*H209,2)</f>
        <v>0</v>
      </c>
      <c r="BL209" s="3" t="s">
        <v>154</v>
      </c>
      <c r="BM209" s="186" t="s">
        <v>365</v>
      </c>
    </row>
    <row r="210" s="27" customFormat="true" ht="24.15" hidden="false" customHeight="true" outlineLevel="0" collapsed="false">
      <c r="A210" s="22"/>
      <c r="B210" s="174"/>
      <c r="C210" s="188" t="s">
        <v>366</v>
      </c>
      <c r="D210" s="188" t="s">
        <v>129</v>
      </c>
      <c r="E210" s="189" t="s">
        <v>367</v>
      </c>
      <c r="F210" s="190" t="s">
        <v>368</v>
      </c>
      <c r="G210" s="191" t="s">
        <v>184</v>
      </c>
      <c r="H210" s="192" t="n">
        <v>5.375</v>
      </c>
      <c r="I210" s="193"/>
      <c r="J210" s="194" t="n">
        <f aca="false">ROUND(I210*H210,2)</f>
        <v>0</v>
      </c>
      <c r="K210" s="181"/>
      <c r="L210" s="23"/>
      <c r="M210" s="182"/>
      <c r="N210" s="183" t="s">
        <v>39</v>
      </c>
      <c r="O210" s="65"/>
      <c r="P210" s="184" t="n">
        <f aca="false">O210*H210</f>
        <v>0</v>
      </c>
      <c r="Q210" s="184" t="n">
        <v>0</v>
      </c>
      <c r="R210" s="184" t="n">
        <f aca="false">Q210*H210</f>
        <v>0</v>
      </c>
      <c r="S210" s="184" t="n">
        <v>0</v>
      </c>
      <c r="T210" s="185" t="n">
        <f aca="false">S210*H210</f>
        <v>0</v>
      </c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R210" s="186" t="s">
        <v>154</v>
      </c>
      <c r="AT210" s="186" t="s">
        <v>129</v>
      </c>
      <c r="AU210" s="186" t="s">
        <v>133</v>
      </c>
      <c r="AY210" s="3" t="s">
        <v>127</v>
      </c>
      <c r="BE210" s="187" t="n">
        <f aca="false">IF(N210="základná",J210,0)</f>
        <v>0</v>
      </c>
      <c r="BF210" s="187" t="n">
        <f aca="false">IF(N210="znížená",J210,0)</f>
        <v>0</v>
      </c>
      <c r="BG210" s="187" t="n">
        <f aca="false">IF(N210="zákl. prenesená",J210,0)</f>
        <v>0</v>
      </c>
      <c r="BH210" s="187" t="n">
        <f aca="false">IF(N210="zníž. prenesená",J210,0)</f>
        <v>0</v>
      </c>
      <c r="BI210" s="187" t="n">
        <f aca="false">IF(N210="nulová",J210,0)</f>
        <v>0</v>
      </c>
      <c r="BJ210" s="3" t="s">
        <v>133</v>
      </c>
      <c r="BK210" s="187" t="n">
        <f aca="false">ROUND(I210*H210,2)</f>
        <v>0</v>
      </c>
      <c r="BL210" s="3" t="s">
        <v>154</v>
      </c>
      <c r="BM210" s="186" t="s">
        <v>369</v>
      </c>
    </row>
    <row r="211" s="160" customFormat="true" ht="25.9" hidden="false" customHeight="true" outlineLevel="0" collapsed="false">
      <c r="B211" s="161"/>
      <c r="D211" s="162" t="s">
        <v>72</v>
      </c>
      <c r="E211" s="163" t="s">
        <v>370</v>
      </c>
      <c r="F211" s="163" t="s">
        <v>371</v>
      </c>
      <c r="I211" s="164"/>
      <c r="J211" s="165" t="n">
        <f aca="false">BK211</f>
        <v>0</v>
      </c>
      <c r="L211" s="161"/>
      <c r="M211" s="166"/>
      <c r="N211" s="167"/>
      <c r="O211" s="167"/>
      <c r="P211" s="168" t="n">
        <f aca="false">P212</f>
        <v>0</v>
      </c>
      <c r="Q211" s="167"/>
      <c r="R211" s="168" t="n">
        <f aca="false">R212</f>
        <v>0</v>
      </c>
      <c r="S211" s="167"/>
      <c r="T211" s="169" t="n">
        <f aca="false">T212</f>
        <v>0</v>
      </c>
      <c r="AR211" s="162" t="s">
        <v>140</v>
      </c>
      <c r="AT211" s="170" t="s">
        <v>72</v>
      </c>
      <c r="AU211" s="170" t="s">
        <v>73</v>
      </c>
      <c r="AY211" s="162" t="s">
        <v>127</v>
      </c>
      <c r="BK211" s="171" t="n">
        <f aca="false">BK212</f>
        <v>0</v>
      </c>
    </row>
    <row r="212" s="27" customFormat="true" ht="21.75" hidden="false" customHeight="true" outlineLevel="0" collapsed="false">
      <c r="A212" s="22"/>
      <c r="B212" s="174"/>
      <c r="C212" s="188" t="s">
        <v>237</v>
      </c>
      <c r="D212" s="188" t="s">
        <v>129</v>
      </c>
      <c r="E212" s="189" t="s">
        <v>372</v>
      </c>
      <c r="F212" s="190" t="s">
        <v>373</v>
      </c>
      <c r="G212" s="191" t="s">
        <v>374</v>
      </c>
      <c r="H212" s="192" t="n">
        <v>1</v>
      </c>
      <c r="I212" s="193"/>
      <c r="J212" s="194" t="n">
        <f aca="false">ROUND(I212*H212,2)</f>
        <v>0</v>
      </c>
      <c r="K212" s="181"/>
      <c r="L212" s="23"/>
      <c r="M212" s="206"/>
      <c r="N212" s="207" t="s">
        <v>39</v>
      </c>
      <c r="O212" s="208"/>
      <c r="P212" s="209" t="n">
        <f aca="false">O212*H212</f>
        <v>0</v>
      </c>
      <c r="Q212" s="209" t="n">
        <v>0</v>
      </c>
      <c r="R212" s="209" t="n">
        <f aca="false">Q212*H212</f>
        <v>0</v>
      </c>
      <c r="S212" s="209" t="n">
        <v>0</v>
      </c>
      <c r="T212" s="210" t="n">
        <f aca="false">S212*H212</f>
        <v>0</v>
      </c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R212" s="186" t="s">
        <v>132</v>
      </c>
      <c r="AT212" s="186" t="s">
        <v>129</v>
      </c>
      <c r="AU212" s="186" t="s">
        <v>81</v>
      </c>
      <c r="AY212" s="3" t="s">
        <v>127</v>
      </c>
      <c r="BE212" s="187" t="n">
        <f aca="false">IF(N212="základná",J212,0)</f>
        <v>0</v>
      </c>
      <c r="BF212" s="187" t="n">
        <f aca="false">IF(N212="znížená",J212,0)</f>
        <v>0</v>
      </c>
      <c r="BG212" s="187" t="n">
        <f aca="false">IF(N212="zákl. prenesená",J212,0)</f>
        <v>0</v>
      </c>
      <c r="BH212" s="187" t="n">
        <f aca="false">IF(N212="zníž. prenesená",J212,0)</f>
        <v>0</v>
      </c>
      <c r="BI212" s="187" t="n">
        <f aca="false">IF(N212="nulová",J212,0)</f>
        <v>0</v>
      </c>
      <c r="BJ212" s="3" t="s">
        <v>133</v>
      </c>
      <c r="BK212" s="187" t="n">
        <f aca="false">ROUND(I212*H212,2)</f>
        <v>0</v>
      </c>
      <c r="BL212" s="3" t="s">
        <v>132</v>
      </c>
      <c r="BM212" s="186" t="s">
        <v>375</v>
      </c>
    </row>
    <row r="213" s="27" customFormat="true" ht="6.95" hidden="false" customHeight="true" outlineLevel="0" collapsed="false">
      <c r="A213" s="22"/>
      <c r="B213" s="49"/>
      <c r="C213" s="50"/>
      <c r="D213" s="50"/>
      <c r="E213" s="50"/>
      <c r="F213" s="50"/>
      <c r="G213" s="50"/>
      <c r="H213" s="50"/>
      <c r="I213" s="50"/>
      <c r="J213" s="50"/>
      <c r="K213" s="50"/>
      <c r="L213" s="23"/>
      <c r="M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</row>
  </sheetData>
  <autoFilter ref="C128:K212"/>
  <mergeCells count="9">
    <mergeCell ref="L2:V2"/>
    <mergeCell ref="E7:H7"/>
    <mergeCell ref="E9:H9"/>
    <mergeCell ref="E18:H18"/>
    <mergeCell ref="E27:H27"/>
    <mergeCell ref="E85:H85"/>
    <mergeCell ref="E87:H87"/>
    <mergeCell ref="E119:H119"/>
    <mergeCell ref="E121:H121"/>
  </mergeCell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BM169"/>
  <sheetViews>
    <sheetView showFormulas="false" showGridLines="false" showRowColHeaders="true" showZeros="true" rightToLeft="false" tabSelected="false" showOutlineSymbols="true" defaultGridColor="true" view="normal" topLeftCell="A146" colorId="64" zoomScale="90" zoomScaleNormal="90" zoomScalePageLayoutView="100" workbookViewId="0">
      <selection pane="topLeft" activeCell="A75" activeCellId="0" sqref="A75"/>
    </sheetView>
  </sheetViews>
  <sheetFormatPr defaultColWidth="8.5078125" defaultRowHeight="12.8" customHeight="true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3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0" min="10" style="0" width="22.34"/>
    <col collapsed="false" customWidth="true" hidden="true" outlineLevel="0" max="11" min="11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85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73</v>
      </c>
    </row>
    <row r="4" customFormat="false" ht="24.95" hidden="false" customHeight="true" outlineLevel="0" collapsed="false">
      <c r="B4" s="6"/>
      <c r="D4" s="7" t="s">
        <v>92</v>
      </c>
      <c r="L4" s="6"/>
      <c r="M4" s="109" t="s">
        <v>8</v>
      </c>
      <c r="AT4" s="3" t="s">
        <v>2</v>
      </c>
    </row>
    <row r="5" customFormat="false" ht="6.95" hidden="false" customHeight="true" outlineLevel="0" collapsed="false">
      <c r="B5" s="6"/>
      <c r="L5" s="6"/>
    </row>
    <row r="6" customFormat="false" ht="12" hidden="false" customHeight="true" outlineLevel="0" collapsed="false">
      <c r="B6" s="6"/>
      <c r="D6" s="15" t="s">
        <v>14</v>
      </c>
      <c r="L6" s="6"/>
    </row>
    <row r="7" customFormat="false" ht="16.5" hidden="false" customHeight="true" outlineLevel="0" collapsed="false">
      <c r="B7" s="6"/>
      <c r="E7" s="110" t="str">
        <f aca="false">'Rekapitulácia stavby'!K6</f>
        <v>REVITALIZÁCIA FONTÁNY V ZUZKINOM PARKU</v>
      </c>
      <c r="F7" s="110"/>
      <c r="G7" s="110"/>
      <c r="H7" s="110"/>
      <c r="L7" s="6"/>
    </row>
    <row r="8" s="27" customFormat="true" ht="12" hidden="false" customHeight="true" outlineLevel="0" collapsed="false">
      <c r="A8" s="22"/>
      <c r="B8" s="23"/>
      <c r="C8" s="22"/>
      <c r="D8" s="15" t="s">
        <v>93</v>
      </c>
      <c r="E8" s="22"/>
      <c r="F8" s="22"/>
      <c r="G8" s="22"/>
      <c r="H8" s="22"/>
      <c r="I8" s="22"/>
      <c r="J8" s="22"/>
      <c r="K8" s="22"/>
      <c r="L8" s="44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6.5" hidden="false" customHeight="true" outlineLevel="0" collapsed="false">
      <c r="A9" s="22"/>
      <c r="B9" s="23"/>
      <c r="C9" s="22"/>
      <c r="D9" s="22"/>
      <c r="E9" s="58" t="s">
        <v>376</v>
      </c>
      <c r="F9" s="58"/>
      <c r="G9" s="58"/>
      <c r="H9" s="58"/>
      <c r="I9" s="22"/>
      <c r="J9" s="22"/>
      <c r="K9" s="22"/>
      <c r="L9" s="44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.8" hidden="false" customHeight="false" outlineLevel="0" collapsed="false">
      <c r="A10" s="22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44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2" hidden="false" customHeight="true" outlineLevel="0" collapsed="false">
      <c r="A11" s="22"/>
      <c r="B11" s="23"/>
      <c r="C11" s="22"/>
      <c r="D11" s="15" t="s">
        <v>16</v>
      </c>
      <c r="E11" s="22"/>
      <c r="F11" s="16"/>
      <c r="G11" s="22"/>
      <c r="H11" s="22"/>
      <c r="I11" s="15" t="s">
        <v>17</v>
      </c>
      <c r="J11" s="16"/>
      <c r="K11" s="22"/>
      <c r="L11" s="44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18</v>
      </c>
      <c r="E12" s="22"/>
      <c r="F12" s="16" t="s">
        <v>19</v>
      </c>
      <c r="G12" s="22"/>
      <c r="H12" s="22"/>
      <c r="I12" s="15" t="s">
        <v>20</v>
      </c>
      <c r="J12" s="111" t="str">
        <f aca="false">'Rekapitulácia stavby'!AN8</f>
        <v>8. 12. 2025</v>
      </c>
      <c r="K12" s="22"/>
      <c r="L12" s="44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0.8" hidden="false" customHeight="true" outlineLevel="0" collapsed="false">
      <c r="A13" s="22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44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12" hidden="false" customHeight="true" outlineLevel="0" collapsed="false">
      <c r="A14" s="22"/>
      <c r="B14" s="23"/>
      <c r="C14" s="22"/>
      <c r="D14" s="15" t="s">
        <v>22</v>
      </c>
      <c r="E14" s="22"/>
      <c r="F14" s="22"/>
      <c r="G14" s="22"/>
      <c r="H14" s="22"/>
      <c r="I14" s="15" t="s">
        <v>23</v>
      </c>
      <c r="J14" s="16" t="str">
        <f aca="false">IF('Rekapitulácia stavby'!AN10="","",'Rekapitulácia stavby'!AN10)</f>
        <v/>
      </c>
      <c r="K14" s="22"/>
      <c r="L14" s="44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8" hidden="false" customHeight="true" outlineLevel="0" collapsed="false">
      <c r="A15" s="22"/>
      <c r="B15" s="23"/>
      <c r="C15" s="22"/>
      <c r="D15" s="22"/>
      <c r="E15" s="16" t="str">
        <f aca="false">IF('Rekapitulácia stavby'!E11="","",'Rekapitulácia stavby'!E11)</f>
        <v> </v>
      </c>
      <c r="F15" s="22"/>
      <c r="G15" s="22"/>
      <c r="H15" s="22"/>
      <c r="I15" s="15" t="s">
        <v>25</v>
      </c>
      <c r="J15" s="16" t="str">
        <f aca="false">IF('Rekapitulácia stavby'!AN11="","",'Rekapitulácia stavby'!AN11)</f>
        <v/>
      </c>
      <c r="K15" s="22"/>
      <c r="L15" s="44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6.95" hidden="false" customHeight="true" outlineLevel="0" collapsed="false">
      <c r="A16" s="22"/>
      <c r="B16" s="23"/>
      <c r="C16" s="22"/>
      <c r="D16" s="22"/>
      <c r="E16" s="22"/>
      <c r="F16" s="22"/>
      <c r="G16" s="22"/>
      <c r="H16" s="22"/>
      <c r="I16" s="22"/>
      <c r="J16" s="22"/>
      <c r="K16" s="22"/>
      <c r="L16" s="44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12" hidden="false" customHeight="true" outlineLevel="0" collapsed="false">
      <c r="A17" s="22"/>
      <c r="B17" s="23"/>
      <c r="C17" s="22"/>
      <c r="D17" s="15" t="s">
        <v>26</v>
      </c>
      <c r="E17" s="22"/>
      <c r="F17" s="22"/>
      <c r="G17" s="22"/>
      <c r="H17" s="22"/>
      <c r="I17" s="15" t="s">
        <v>23</v>
      </c>
      <c r="J17" s="17" t="str">
        <f aca="false">'Rekapitulácia stavby'!AN13</f>
        <v>Vyplň údaj</v>
      </c>
      <c r="K17" s="22"/>
      <c r="L17" s="44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8" hidden="false" customHeight="true" outlineLevel="0" collapsed="false">
      <c r="A18" s="22"/>
      <c r="B18" s="23"/>
      <c r="C18" s="22"/>
      <c r="D18" s="22"/>
      <c r="E18" s="112" t="str">
        <f aca="false">'Rekapitulácia stavby'!E14</f>
        <v>Vyplň údaj</v>
      </c>
      <c r="F18" s="112"/>
      <c r="G18" s="112"/>
      <c r="H18" s="112"/>
      <c r="I18" s="15" t="s">
        <v>25</v>
      </c>
      <c r="J18" s="17" t="str">
        <f aca="false">'Rekapitulácia stavby'!AN14</f>
        <v>Vyplň údaj</v>
      </c>
      <c r="K18" s="22"/>
      <c r="L18" s="44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6.95" hidden="false" customHeight="true" outlineLevel="0" collapsed="false">
      <c r="A19" s="22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44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12" hidden="false" customHeight="true" outlineLevel="0" collapsed="false">
      <c r="A20" s="22"/>
      <c r="B20" s="23"/>
      <c r="C20" s="22"/>
      <c r="D20" s="15" t="s">
        <v>28</v>
      </c>
      <c r="E20" s="22"/>
      <c r="F20" s="22"/>
      <c r="G20" s="22"/>
      <c r="H20" s="22"/>
      <c r="I20" s="15" t="s">
        <v>23</v>
      </c>
      <c r="J20" s="16"/>
      <c r="K20" s="22"/>
      <c r="L20" s="44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8" hidden="false" customHeight="true" outlineLevel="0" collapsed="false">
      <c r="A21" s="22"/>
      <c r="B21" s="23"/>
      <c r="C21" s="22"/>
      <c r="D21" s="22"/>
      <c r="E21" s="16" t="s">
        <v>29</v>
      </c>
      <c r="F21" s="22"/>
      <c r="G21" s="22"/>
      <c r="H21" s="22"/>
      <c r="I21" s="15" t="s">
        <v>25</v>
      </c>
      <c r="J21" s="16"/>
      <c r="K21" s="22"/>
      <c r="L21" s="44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6.95" hidden="false" customHeight="true" outlineLevel="0" collapsed="false">
      <c r="A22" s="22"/>
      <c r="B22" s="23"/>
      <c r="C22" s="22"/>
      <c r="D22" s="22"/>
      <c r="E22" s="22"/>
      <c r="F22" s="22"/>
      <c r="G22" s="22"/>
      <c r="H22" s="22"/>
      <c r="I22" s="22"/>
      <c r="J22" s="22"/>
      <c r="K22" s="22"/>
      <c r="L22" s="44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12" hidden="false" customHeight="true" outlineLevel="0" collapsed="false">
      <c r="A23" s="22"/>
      <c r="B23" s="23"/>
      <c r="C23" s="22"/>
      <c r="D23" s="15" t="s">
        <v>31</v>
      </c>
      <c r="E23" s="22"/>
      <c r="F23" s="22"/>
      <c r="G23" s="22"/>
      <c r="H23" s="22"/>
      <c r="I23" s="15" t="s">
        <v>23</v>
      </c>
      <c r="J23" s="16" t="str">
        <f aca="false">IF('Rekapitulácia stavby'!AN19="","",'Rekapitulácia stavby'!AN19)</f>
        <v/>
      </c>
      <c r="K23" s="22"/>
      <c r="L23" s="44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8" hidden="false" customHeight="true" outlineLevel="0" collapsed="false">
      <c r="A24" s="22"/>
      <c r="B24" s="23"/>
      <c r="C24" s="22"/>
      <c r="D24" s="22"/>
      <c r="E24" s="16" t="str">
        <f aca="false">IF('Rekapitulácia stavby'!E20="","",'Rekapitulácia stavby'!E20)</f>
        <v> </v>
      </c>
      <c r="F24" s="22"/>
      <c r="G24" s="22"/>
      <c r="H24" s="22"/>
      <c r="I24" s="15" t="s">
        <v>25</v>
      </c>
      <c r="J24" s="16" t="str">
        <f aca="false">IF('Rekapitulácia stavby'!AN20="","",'Rekapitulácia stavby'!AN20)</f>
        <v/>
      </c>
      <c r="K24" s="22"/>
      <c r="L24" s="44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27" customFormat="true" ht="6.95" hidden="false" customHeight="true" outlineLevel="0" collapsed="false">
      <c r="A25" s="22"/>
      <c r="B25" s="23"/>
      <c r="C25" s="22"/>
      <c r="D25" s="22"/>
      <c r="E25" s="22"/>
      <c r="F25" s="22"/>
      <c r="G25" s="22"/>
      <c r="H25" s="22"/>
      <c r="I25" s="22"/>
      <c r="J25" s="22"/>
      <c r="K25" s="22"/>
      <c r="L25" s="44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</row>
    <row r="26" s="27" customFormat="true" ht="12" hidden="false" customHeight="true" outlineLevel="0" collapsed="false">
      <c r="A26" s="22"/>
      <c r="B26" s="23"/>
      <c r="C26" s="22"/>
      <c r="D26" s="15" t="s">
        <v>32</v>
      </c>
      <c r="E26" s="22"/>
      <c r="F26" s="22"/>
      <c r="G26" s="22"/>
      <c r="H26" s="22"/>
      <c r="I26" s="22"/>
      <c r="J26" s="22"/>
      <c r="K26" s="22"/>
      <c r="L26" s="44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116" customFormat="true" ht="16.5" hidden="false" customHeight="true" outlineLevel="0" collapsed="false">
      <c r="A27" s="113"/>
      <c r="B27" s="114"/>
      <c r="C27" s="113"/>
      <c r="D27" s="113"/>
      <c r="E27" s="20"/>
      <c r="F27" s="20"/>
      <c r="G27" s="20"/>
      <c r="H27" s="20"/>
      <c r="I27" s="113"/>
      <c r="J27" s="113"/>
      <c r="K27" s="113"/>
      <c r="L27" s="115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</row>
    <row r="28" s="27" customFormat="true" ht="6.95" hidden="false" customHeight="tru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44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7"/>
      <c r="E29" s="77"/>
      <c r="F29" s="77"/>
      <c r="G29" s="77"/>
      <c r="H29" s="77"/>
      <c r="I29" s="77"/>
      <c r="J29" s="77"/>
      <c r="K29" s="77"/>
      <c r="L29" s="44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25.45" hidden="false" customHeight="true" outlineLevel="0" collapsed="false">
      <c r="A30" s="22"/>
      <c r="B30" s="23"/>
      <c r="C30" s="22"/>
      <c r="D30" s="117" t="s">
        <v>33</v>
      </c>
      <c r="E30" s="22"/>
      <c r="F30" s="22"/>
      <c r="G30" s="22"/>
      <c r="H30" s="22"/>
      <c r="I30" s="22"/>
      <c r="J30" s="118" t="n">
        <f aca="false">ROUND(J124, 2)</f>
        <v>0</v>
      </c>
      <c r="K30" s="22"/>
      <c r="L30" s="44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6.95" hidden="false" customHeight="true" outlineLevel="0" collapsed="false">
      <c r="A31" s="22"/>
      <c r="B31" s="23"/>
      <c r="C31" s="22"/>
      <c r="D31" s="77"/>
      <c r="E31" s="77"/>
      <c r="F31" s="77"/>
      <c r="G31" s="77"/>
      <c r="H31" s="77"/>
      <c r="I31" s="77"/>
      <c r="J31" s="77"/>
      <c r="K31" s="77"/>
      <c r="L31" s="44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22"/>
      <c r="F32" s="119" t="s">
        <v>35</v>
      </c>
      <c r="G32" s="22"/>
      <c r="H32" s="22"/>
      <c r="I32" s="119" t="s">
        <v>34</v>
      </c>
      <c r="J32" s="119" t="s">
        <v>36</v>
      </c>
      <c r="K32" s="22"/>
      <c r="L32" s="44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false" customHeight="true" outlineLevel="0" collapsed="false">
      <c r="A33" s="22"/>
      <c r="B33" s="23"/>
      <c r="C33" s="22"/>
      <c r="D33" s="120" t="s">
        <v>37</v>
      </c>
      <c r="E33" s="31" t="s">
        <v>38</v>
      </c>
      <c r="F33" s="121" t="n">
        <f aca="false">ROUND((SUM(BE124:BE168)),  2)</f>
        <v>0</v>
      </c>
      <c r="G33" s="122"/>
      <c r="H33" s="122"/>
      <c r="I33" s="123" t="n">
        <v>0.23</v>
      </c>
      <c r="J33" s="121" t="n">
        <f aca="false">ROUND(((SUM(BE124:BE168))*I33),  2)</f>
        <v>0</v>
      </c>
      <c r="K33" s="22"/>
      <c r="L33" s="44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false" customHeight="true" outlineLevel="0" collapsed="false">
      <c r="A34" s="22"/>
      <c r="B34" s="23"/>
      <c r="C34" s="22"/>
      <c r="D34" s="22"/>
      <c r="E34" s="31" t="s">
        <v>39</v>
      </c>
      <c r="F34" s="121" t="n">
        <f aca="false">ROUND((SUM(BF124:BF168)),  2)</f>
        <v>0</v>
      </c>
      <c r="G34" s="122"/>
      <c r="H34" s="122"/>
      <c r="I34" s="123" t="n">
        <v>0.23</v>
      </c>
      <c r="J34" s="121" t="n">
        <f aca="false">ROUND(((SUM(BF124:BF168))*I34),  2)</f>
        <v>0</v>
      </c>
      <c r="K34" s="22"/>
      <c r="L34" s="44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40</v>
      </c>
      <c r="F35" s="124" t="n">
        <f aca="false">ROUND((SUM(BG124:BG168)),  2)</f>
        <v>0</v>
      </c>
      <c r="G35" s="22"/>
      <c r="H35" s="22"/>
      <c r="I35" s="125" t="n">
        <v>0.23</v>
      </c>
      <c r="J35" s="124" t="n">
        <f aca="false">0</f>
        <v>0</v>
      </c>
      <c r="K35" s="22"/>
      <c r="L35" s="44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14.4" hidden="true" customHeight="true" outlineLevel="0" collapsed="false">
      <c r="A36" s="22"/>
      <c r="B36" s="23"/>
      <c r="C36" s="22"/>
      <c r="D36" s="22"/>
      <c r="E36" s="15" t="s">
        <v>41</v>
      </c>
      <c r="F36" s="124" t="n">
        <f aca="false">ROUND((SUM(BH124:BH168)),  2)</f>
        <v>0</v>
      </c>
      <c r="G36" s="22"/>
      <c r="H36" s="22"/>
      <c r="I36" s="125" t="n">
        <v>0.23</v>
      </c>
      <c r="J36" s="124" t="n">
        <f aca="false">0</f>
        <v>0</v>
      </c>
      <c r="K36" s="22"/>
      <c r="L36" s="44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14.4" hidden="true" customHeight="true" outlineLevel="0" collapsed="false">
      <c r="A37" s="22"/>
      <c r="B37" s="23"/>
      <c r="C37" s="22"/>
      <c r="D37" s="22"/>
      <c r="E37" s="31" t="s">
        <v>42</v>
      </c>
      <c r="F37" s="121" t="n">
        <f aca="false">ROUND((SUM(BI124:BI168)),  2)</f>
        <v>0</v>
      </c>
      <c r="G37" s="122"/>
      <c r="H37" s="122"/>
      <c r="I37" s="123" t="n">
        <v>0</v>
      </c>
      <c r="J37" s="121" t="n">
        <f aca="false">0</f>
        <v>0</v>
      </c>
      <c r="K37" s="22"/>
      <c r="L37" s="44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6.95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44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s="27" customFormat="true" ht="25.45" hidden="false" customHeight="true" outlineLevel="0" collapsed="false">
      <c r="A39" s="22"/>
      <c r="B39" s="23"/>
      <c r="C39" s="126"/>
      <c r="D39" s="127" t="s">
        <v>43</v>
      </c>
      <c r="E39" s="68"/>
      <c r="F39" s="68"/>
      <c r="G39" s="128" t="s">
        <v>44</v>
      </c>
      <c r="H39" s="129" t="s">
        <v>45</v>
      </c>
      <c r="I39" s="68"/>
      <c r="J39" s="130" t="n">
        <f aca="false">SUM(J30:J37)</f>
        <v>0</v>
      </c>
      <c r="K39" s="131"/>
      <c r="L39" s="44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</row>
    <row r="40" s="27" customFormat="true" ht="14.4" hidden="false" customHeight="true" outlineLevel="0" collapsed="false">
      <c r="A40" s="22"/>
      <c r="B40" s="23"/>
      <c r="C40" s="22"/>
      <c r="D40" s="22"/>
      <c r="E40" s="22"/>
      <c r="F40" s="22"/>
      <c r="G40" s="22"/>
      <c r="H40" s="22"/>
      <c r="I40" s="22"/>
      <c r="J40" s="22"/>
      <c r="K40" s="22"/>
      <c r="L40" s="44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44"/>
      <c r="D50" s="45" t="s">
        <v>46</v>
      </c>
      <c r="E50" s="46"/>
      <c r="F50" s="46"/>
      <c r="G50" s="45" t="s">
        <v>47</v>
      </c>
      <c r="H50" s="46"/>
      <c r="I50" s="46"/>
      <c r="J50" s="46"/>
      <c r="K50" s="46"/>
      <c r="L50" s="44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7" t="s">
        <v>48</v>
      </c>
      <c r="E61" s="25"/>
      <c r="F61" s="132" t="s">
        <v>49</v>
      </c>
      <c r="G61" s="47" t="s">
        <v>48</v>
      </c>
      <c r="H61" s="25"/>
      <c r="I61" s="25"/>
      <c r="J61" s="133" t="s">
        <v>49</v>
      </c>
      <c r="K61" s="25"/>
      <c r="L61" s="44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5" t="s">
        <v>50</v>
      </c>
      <c r="E65" s="48"/>
      <c r="F65" s="48"/>
      <c r="G65" s="45" t="s">
        <v>51</v>
      </c>
      <c r="H65" s="48"/>
      <c r="I65" s="48"/>
      <c r="J65" s="48"/>
      <c r="K65" s="48"/>
      <c r="L65" s="44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5.65" hidden="false" customHeight="true" outlineLevel="0" collapsed="false">
      <c r="B67" s="6"/>
      <c r="L67" s="6"/>
    </row>
    <row r="68" customFormat="false" ht="5.65" hidden="false" customHeight="true" outlineLevel="0" collapsed="false">
      <c r="B68" s="6"/>
      <c r="L68" s="6"/>
    </row>
    <row r="69" customFormat="false" ht="5.65" hidden="false" customHeight="true" outlineLevel="0" collapsed="false">
      <c r="B69" s="6"/>
      <c r="L69" s="6"/>
    </row>
    <row r="70" customFormat="false" ht="5.65" hidden="false" customHeight="true" outlineLevel="0" collapsed="false">
      <c r="B70" s="6"/>
      <c r="L70" s="6"/>
    </row>
    <row r="71" customFormat="false" ht="5.65" hidden="false" customHeight="true" outlineLevel="0" collapsed="false">
      <c r="B71" s="6"/>
      <c r="L71" s="6"/>
    </row>
    <row r="72" customFormat="false" ht="5.65" hidden="false" customHeight="true" outlineLevel="0" collapsed="false">
      <c r="B72" s="6"/>
      <c r="L72" s="6"/>
    </row>
    <row r="73" customFormat="false" ht="5.65" hidden="false" customHeight="true" outlineLevel="0" collapsed="false">
      <c r="B73" s="6"/>
      <c r="L73" s="6"/>
    </row>
    <row r="74" customFormat="false" ht="5.65" hidden="false" customHeight="true" outlineLevel="0" collapsed="false">
      <c r="B74" s="6"/>
      <c r="L74" s="6"/>
    </row>
    <row r="75" customFormat="false" ht="5.65" hidden="false" customHeight="tru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7" t="s">
        <v>48</v>
      </c>
      <c r="E76" s="25"/>
      <c r="F76" s="132" t="s">
        <v>49</v>
      </c>
      <c r="G76" s="47" t="s">
        <v>48</v>
      </c>
      <c r="H76" s="25"/>
      <c r="I76" s="25"/>
      <c r="J76" s="133" t="s">
        <v>49</v>
      </c>
      <c r="K76" s="25"/>
      <c r="L76" s="44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95</v>
      </c>
      <c r="D82" s="22"/>
      <c r="E82" s="22"/>
      <c r="F82" s="22"/>
      <c r="G82" s="22"/>
      <c r="H82" s="22"/>
      <c r="I82" s="22"/>
      <c r="J82" s="22"/>
      <c r="K82" s="22"/>
      <c r="L82" s="44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44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14</v>
      </c>
      <c r="D84" s="22"/>
      <c r="E84" s="22"/>
      <c r="F84" s="22"/>
      <c r="G84" s="22"/>
      <c r="H84" s="22"/>
      <c r="I84" s="22"/>
      <c r="J84" s="22"/>
      <c r="K84" s="22"/>
      <c r="L84" s="44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10" t="str">
        <f aca="false">E7</f>
        <v>REVITALIZÁCIA FONTÁNY V ZUZKINOM PARKU</v>
      </c>
      <c r="F85" s="110"/>
      <c r="G85" s="110"/>
      <c r="H85" s="110"/>
      <c r="I85" s="22"/>
      <c r="J85" s="22"/>
      <c r="K85" s="22"/>
      <c r="L85" s="44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12" hidden="false" customHeight="true" outlineLevel="0" collapsed="false">
      <c r="A86" s="22"/>
      <c r="B86" s="23"/>
      <c r="C86" s="15" t="s">
        <v>93</v>
      </c>
      <c r="D86" s="22"/>
      <c r="E86" s="22"/>
      <c r="F86" s="22"/>
      <c r="G86" s="22"/>
      <c r="H86" s="22"/>
      <c r="I86" s="22"/>
      <c r="J86" s="22"/>
      <c r="K86" s="22"/>
      <c r="L86" s="44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6.5" hidden="false" customHeight="true" outlineLevel="0" collapsed="false">
      <c r="A87" s="22"/>
      <c r="B87" s="23"/>
      <c r="C87" s="22"/>
      <c r="D87" s="22"/>
      <c r="E87" s="58" t="str">
        <f aca="false">E9</f>
        <v>02 - Zdravotechnika</v>
      </c>
      <c r="F87" s="58"/>
      <c r="G87" s="58"/>
      <c r="H87" s="58"/>
      <c r="I87" s="22"/>
      <c r="J87" s="22"/>
      <c r="K87" s="22"/>
      <c r="L87" s="44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44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2" hidden="false" customHeight="true" outlineLevel="0" collapsed="false">
      <c r="A89" s="22"/>
      <c r="B89" s="23"/>
      <c r="C89" s="15" t="s">
        <v>18</v>
      </c>
      <c r="D89" s="22"/>
      <c r="E89" s="22"/>
      <c r="F89" s="16" t="str">
        <f aca="false">F12</f>
        <v>Zuzkin park, Košice</v>
      </c>
      <c r="G89" s="22"/>
      <c r="H89" s="22"/>
      <c r="I89" s="15" t="s">
        <v>20</v>
      </c>
      <c r="J89" s="111" t="str">
        <f aca="false">IF(J12="","",J12)</f>
        <v>8. 12. 2025</v>
      </c>
      <c r="K89" s="22"/>
      <c r="L89" s="44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6.95" hidden="false" customHeight="true" outlineLevel="0" collapsed="false">
      <c r="A90" s="22"/>
      <c r="B90" s="23"/>
      <c r="C90" s="22"/>
      <c r="D90" s="22"/>
      <c r="E90" s="22"/>
      <c r="F90" s="22"/>
      <c r="G90" s="22"/>
      <c r="H90" s="22"/>
      <c r="I90" s="22"/>
      <c r="J90" s="22"/>
      <c r="K90" s="22"/>
      <c r="L90" s="44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40.05" hidden="false" customHeight="true" outlineLevel="0" collapsed="false">
      <c r="A91" s="22"/>
      <c r="B91" s="23"/>
      <c r="C91" s="15" t="s">
        <v>22</v>
      </c>
      <c r="D91" s="22"/>
      <c r="E91" s="22"/>
      <c r="F91" s="16" t="str">
        <f aca="false">E15</f>
        <v> </v>
      </c>
      <c r="G91" s="22"/>
      <c r="H91" s="22"/>
      <c r="I91" s="15" t="s">
        <v>28</v>
      </c>
      <c r="J91" s="134" t="str">
        <f aca="false">E21</f>
        <v>3linea s.r.o., Jesenského 26, Košice</v>
      </c>
      <c r="K91" s="22"/>
      <c r="L91" s="44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15.15" hidden="false" customHeight="true" outlineLevel="0" collapsed="false">
      <c r="A92" s="22"/>
      <c r="B92" s="23"/>
      <c r="C92" s="15" t="s">
        <v>26</v>
      </c>
      <c r="D92" s="22"/>
      <c r="E92" s="22"/>
      <c r="F92" s="16" t="str">
        <f aca="false">IF(E18="","",E18)</f>
        <v>Vyplň údaj</v>
      </c>
      <c r="G92" s="22"/>
      <c r="H92" s="22"/>
      <c r="I92" s="15" t="s">
        <v>31</v>
      </c>
      <c r="J92" s="134" t="str">
        <f aca="false">E24</f>
        <v> </v>
      </c>
      <c r="K92" s="22"/>
      <c r="L92" s="44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44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9.3" hidden="false" customHeight="true" outlineLevel="0" collapsed="false">
      <c r="A94" s="22"/>
      <c r="B94" s="23"/>
      <c r="C94" s="135" t="s">
        <v>96</v>
      </c>
      <c r="D94" s="126"/>
      <c r="E94" s="126"/>
      <c r="F94" s="126"/>
      <c r="G94" s="126"/>
      <c r="H94" s="126"/>
      <c r="I94" s="126"/>
      <c r="J94" s="136" t="s">
        <v>97</v>
      </c>
      <c r="K94" s="126"/>
      <c r="L94" s="44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</row>
    <row r="95" s="27" customFormat="true" ht="10.3" hidden="false" customHeight="true" outlineLevel="0" collapsed="false">
      <c r="A95" s="22"/>
      <c r="B95" s="23"/>
      <c r="C95" s="22"/>
      <c r="D95" s="22"/>
      <c r="E95" s="22"/>
      <c r="F95" s="22"/>
      <c r="G95" s="22"/>
      <c r="H95" s="22"/>
      <c r="I95" s="22"/>
      <c r="J95" s="22"/>
      <c r="K95" s="22"/>
      <c r="L95" s="44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</row>
    <row r="96" s="27" customFormat="true" ht="22.8" hidden="false" customHeight="true" outlineLevel="0" collapsed="false">
      <c r="A96" s="22"/>
      <c r="B96" s="23"/>
      <c r="C96" s="137" t="s">
        <v>98</v>
      </c>
      <c r="D96" s="22"/>
      <c r="E96" s="22"/>
      <c r="F96" s="22"/>
      <c r="G96" s="22"/>
      <c r="H96" s="22"/>
      <c r="I96" s="22"/>
      <c r="J96" s="118" t="n">
        <f aca="false">J124</f>
        <v>0</v>
      </c>
      <c r="K96" s="22"/>
      <c r="L96" s="44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U96" s="3" t="s">
        <v>99</v>
      </c>
    </row>
    <row r="97" s="138" customFormat="true" ht="24.95" hidden="false" customHeight="true" outlineLevel="0" collapsed="false">
      <c r="B97" s="139"/>
      <c r="D97" s="140" t="s">
        <v>100</v>
      </c>
      <c r="E97" s="141"/>
      <c r="F97" s="141"/>
      <c r="G97" s="141"/>
      <c r="H97" s="141"/>
      <c r="I97" s="141"/>
      <c r="J97" s="142" t="n">
        <f aca="false">J125</f>
        <v>0</v>
      </c>
      <c r="L97" s="139"/>
    </row>
    <row r="98" s="143" customFormat="true" ht="19.9" hidden="false" customHeight="true" outlineLevel="0" collapsed="false">
      <c r="B98" s="144"/>
      <c r="D98" s="145" t="s">
        <v>101</v>
      </c>
      <c r="E98" s="146"/>
      <c r="F98" s="146"/>
      <c r="G98" s="146"/>
      <c r="H98" s="146"/>
      <c r="I98" s="146"/>
      <c r="J98" s="147" t="n">
        <f aca="false">J126</f>
        <v>0</v>
      </c>
      <c r="L98" s="144"/>
    </row>
    <row r="99" s="143" customFormat="true" ht="19.9" hidden="false" customHeight="true" outlineLevel="0" collapsed="false">
      <c r="B99" s="144"/>
      <c r="D99" s="145" t="s">
        <v>377</v>
      </c>
      <c r="E99" s="146"/>
      <c r="F99" s="146"/>
      <c r="G99" s="146"/>
      <c r="H99" s="146"/>
      <c r="I99" s="146"/>
      <c r="J99" s="147" t="n">
        <f aca="false">J137</f>
        <v>0</v>
      </c>
      <c r="L99" s="144"/>
    </row>
    <row r="100" s="143" customFormat="true" ht="19.9" hidden="false" customHeight="true" outlineLevel="0" collapsed="false">
      <c r="B100" s="144"/>
      <c r="D100" s="145" t="s">
        <v>378</v>
      </c>
      <c r="E100" s="146"/>
      <c r="F100" s="146"/>
      <c r="G100" s="146"/>
      <c r="H100" s="146"/>
      <c r="I100" s="146"/>
      <c r="J100" s="147" t="n">
        <f aca="false">J139</f>
        <v>0</v>
      </c>
      <c r="L100" s="144"/>
    </row>
    <row r="101" s="143" customFormat="true" ht="19.9" hidden="false" customHeight="true" outlineLevel="0" collapsed="false">
      <c r="B101" s="144"/>
      <c r="D101" s="145" t="s">
        <v>106</v>
      </c>
      <c r="E101" s="146"/>
      <c r="F101" s="146"/>
      <c r="G101" s="146"/>
      <c r="H101" s="146"/>
      <c r="I101" s="146"/>
      <c r="J101" s="147" t="n">
        <f aca="false">J158</f>
        <v>0</v>
      </c>
      <c r="L101" s="144"/>
    </row>
    <row r="102" s="143" customFormat="true" ht="19.9" hidden="false" customHeight="true" outlineLevel="0" collapsed="false">
      <c r="B102" s="144"/>
      <c r="D102" s="145" t="s">
        <v>107</v>
      </c>
      <c r="E102" s="146"/>
      <c r="F102" s="146"/>
      <c r="G102" s="146"/>
      <c r="H102" s="146"/>
      <c r="I102" s="146"/>
      <c r="J102" s="147" t="n">
        <f aca="false">J160</f>
        <v>0</v>
      </c>
      <c r="L102" s="144"/>
    </row>
    <row r="103" s="138" customFormat="true" ht="24.95" hidden="false" customHeight="true" outlineLevel="0" collapsed="false">
      <c r="B103" s="139"/>
      <c r="D103" s="140" t="s">
        <v>108</v>
      </c>
      <c r="E103" s="141"/>
      <c r="F103" s="141"/>
      <c r="G103" s="141"/>
      <c r="H103" s="141"/>
      <c r="I103" s="141"/>
      <c r="J103" s="142" t="n">
        <f aca="false">J162</f>
        <v>0</v>
      </c>
      <c r="L103" s="139"/>
    </row>
    <row r="104" s="143" customFormat="true" ht="19.9" hidden="false" customHeight="true" outlineLevel="0" collapsed="false">
      <c r="B104" s="144"/>
      <c r="D104" s="145" t="s">
        <v>379</v>
      </c>
      <c r="E104" s="146"/>
      <c r="F104" s="146"/>
      <c r="G104" s="146"/>
      <c r="H104" s="146"/>
      <c r="I104" s="146"/>
      <c r="J104" s="147" t="n">
        <f aca="false">J163</f>
        <v>0</v>
      </c>
      <c r="L104" s="144"/>
    </row>
    <row r="105" s="27" customFormat="true" ht="21.85" hidden="false" customHeight="true" outlineLevel="0" collapsed="false">
      <c r="A105" s="22"/>
      <c r="B105" s="23"/>
      <c r="C105" s="22"/>
      <c r="D105" s="22"/>
      <c r="E105" s="22"/>
      <c r="F105" s="22"/>
      <c r="G105" s="22"/>
      <c r="H105" s="22"/>
      <c r="I105" s="22"/>
      <c r="J105" s="22"/>
      <c r="K105" s="22"/>
      <c r="L105" s="44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</row>
    <row r="106" s="27" customFormat="true" ht="6.95" hidden="false" customHeight="true" outlineLevel="0" collapsed="false">
      <c r="A106" s="22"/>
      <c r="B106" s="49"/>
      <c r="C106" s="50"/>
      <c r="D106" s="50"/>
      <c r="E106" s="50"/>
      <c r="F106" s="50"/>
      <c r="G106" s="50"/>
      <c r="H106" s="50"/>
      <c r="I106" s="50"/>
      <c r="J106" s="50"/>
      <c r="K106" s="50"/>
      <c r="L106" s="44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</row>
    <row r="110" s="27" customFormat="true" ht="6.95" hidden="false" customHeight="true" outlineLevel="0" collapsed="false">
      <c r="A110" s="22"/>
      <c r="B110" s="51"/>
      <c r="C110" s="52"/>
      <c r="D110" s="52"/>
      <c r="E110" s="52"/>
      <c r="F110" s="52"/>
      <c r="G110" s="52"/>
      <c r="H110" s="52"/>
      <c r="I110" s="52"/>
      <c r="J110" s="52"/>
      <c r="K110" s="52"/>
      <c r="L110" s="44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</row>
    <row r="111" s="27" customFormat="true" ht="24.95" hidden="false" customHeight="true" outlineLevel="0" collapsed="false">
      <c r="A111" s="22"/>
      <c r="B111" s="23"/>
      <c r="C111" s="7" t="s">
        <v>113</v>
      </c>
      <c r="D111" s="22"/>
      <c r="E111" s="22"/>
      <c r="F111" s="22"/>
      <c r="G111" s="22"/>
      <c r="H111" s="22"/>
      <c r="I111" s="22"/>
      <c r="J111" s="22"/>
      <c r="K111" s="22"/>
      <c r="L111" s="44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  <row r="112" s="27" customFormat="true" ht="6.95" hidden="false" customHeight="true" outlineLevel="0" collapsed="false">
      <c r="A112" s="22"/>
      <c r="B112" s="23"/>
      <c r="C112" s="22"/>
      <c r="D112" s="22"/>
      <c r="E112" s="22"/>
      <c r="F112" s="22"/>
      <c r="G112" s="22"/>
      <c r="H112" s="22"/>
      <c r="I112" s="22"/>
      <c r="J112" s="22"/>
      <c r="K112" s="22"/>
      <c r="L112" s="44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</row>
    <row r="113" s="27" customFormat="true" ht="12" hidden="false" customHeight="true" outlineLevel="0" collapsed="false">
      <c r="A113" s="22"/>
      <c r="B113" s="23"/>
      <c r="C113" s="15" t="s">
        <v>14</v>
      </c>
      <c r="D113" s="22"/>
      <c r="E113" s="22"/>
      <c r="F113" s="22"/>
      <c r="G113" s="22"/>
      <c r="H113" s="22"/>
      <c r="I113" s="22"/>
      <c r="J113" s="22"/>
      <c r="K113" s="22"/>
      <c r="L113" s="44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16.5" hidden="false" customHeight="true" outlineLevel="0" collapsed="false">
      <c r="A114" s="22"/>
      <c r="B114" s="23"/>
      <c r="C114" s="22"/>
      <c r="D114" s="22"/>
      <c r="E114" s="110" t="str">
        <f aca="false">E7</f>
        <v>REVITALIZÁCIA FONTÁNY V ZUZKINOM PARKU</v>
      </c>
      <c r="F114" s="110"/>
      <c r="G114" s="110"/>
      <c r="H114" s="110"/>
      <c r="I114" s="22"/>
      <c r="J114" s="22"/>
      <c r="K114" s="22"/>
      <c r="L114" s="44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12" hidden="false" customHeight="true" outlineLevel="0" collapsed="false">
      <c r="A115" s="22"/>
      <c r="B115" s="23"/>
      <c r="C115" s="15" t="s">
        <v>93</v>
      </c>
      <c r="D115" s="22"/>
      <c r="E115" s="22"/>
      <c r="F115" s="22"/>
      <c r="G115" s="22"/>
      <c r="H115" s="22"/>
      <c r="I115" s="22"/>
      <c r="J115" s="22"/>
      <c r="K115" s="22"/>
      <c r="L115" s="44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16.5" hidden="false" customHeight="true" outlineLevel="0" collapsed="false">
      <c r="A116" s="22"/>
      <c r="B116" s="23"/>
      <c r="C116" s="22"/>
      <c r="D116" s="22"/>
      <c r="E116" s="58" t="str">
        <f aca="false">E9</f>
        <v>02 - Zdravotechnika</v>
      </c>
      <c r="F116" s="58"/>
      <c r="G116" s="58"/>
      <c r="H116" s="58"/>
      <c r="I116" s="22"/>
      <c r="J116" s="22"/>
      <c r="K116" s="22"/>
      <c r="L116" s="44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6.95" hidden="false" customHeight="true" outlineLevel="0" collapsed="false">
      <c r="A117" s="22"/>
      <c r="B117" s="23"/>
      <c r="C117" s="22"/>
      <c r="D117" s="22"/>
      <c r="E117" s="22"/>
      <c r="F117" s="22"/>
      <c r="G117" s="22"/>
      <c r="H117" s="22"/>
      <c r="I117" s="22"/>
      <c r="J117" s="22"/>
      <c r="K117" s="22"/>
      <c r="L117" s="44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12" hidden="false" customHeight="true" outlineLevel="0" collapsed="false">
      <c r="A118" s="22"/>
      <c r="B118" s="23"/>
      <c r="C118" s="15" t="s">
        <v>18</v>
      </c>
      <c r="D118" s="22"/>
      <c r="E118" s="22"/>
      <c r="F118" s="16" t="str">
        <f aca="false">F12</f>
        <v>Zuzkin park, Košice</v>
      </c>
      <c r="G118" s="22"/>
      <c r="H118" s="22"/>
      <c r="I118" s="15" t="s">
        <v>20</v>
      </c>
      <c r="J118" s="111" t="str">
        <f aca="false">IF(J12="","",J12)</f>
        <v>8. 12. 2025</v>
      </c>
      <c r="K118" s="22"/>
      <c r="L118" s="44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6.95" hidden="false" customHeight="true" outlineLevel="0" collapsed="false">
      <c r="A119" s="22"/>
      <c r="B119" s="23"/>
      <c r="C119" s="22"/>
      <c r="D119" s="22"/>
      <c r="E119" s="22"/>
      <c r="F119" s="22"/>
      <c r="G119" s="22"/>
      <c r="H119" s="22"/>
      <c r="I119" s="22"/>
      <c r="J119" s="22"/>
      <c r="K119" s="22"/>
      <c r="L119" s="44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40.05" hidden="false" customHeight="true" outlineLevel="0" collapsed="false">
      <c r="A120" s="22"/>
      <c r="B120" s="23"/>
      <c r="C120" s="15" t="s">
        <v>22</v>
      </c>
      <c r="D120" s="22"/>
      <c r="E120" s="22"/>
      <c r="F120" s="16" t="str">
        <f aca="false">E15</f>
        <v> </v>
      </c>
      <c r="G120" s="22"/>
      <c r="H120" s="22"/>
      <c r="I120" s="15" t="s">
        <v>28</v>
      </c>
      <c r="J120" s="134" t="str">
        <f aca="false">E21</f>
        <v>3linea s.r.o., Jesenského 26, Košice</v>
      </c>
      <c r="K120" s="22"/>
      <c r="L120" s="44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15.15" hidden="false" customHeight="true" outlineLevel="0" collapsed="false">
      <c r="A121" s="22"/>
      <c r="B121" s="23"/>
      <c r="C121" s="15" t="s">
        <v>26</v>
      </c>
      <c r="D121" s="22"/>
      <c r="E121" s="22"/>
      <c r="F121" s="16" t="str">
        <f aca="false">IF(E18="","",E18)</f>
        <v>Vyplň údaj</v>
      </c>
      <c r="G121" s="22"/>
      <c r="H121" s="22"/>
      <c r="I121" s="15" t="s">
        <v>31</v>
      </c>
      <c r="J121" s="134" t="str">
        <f aca="false">E24</f>
        <v> </v>
      </c>
      <c r="K121" s="22"/>
      <c r="L121" s="44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27" customFormat="true" ht="10.3" hidden="false" customHeight="true" outlineLevel="0" collapsed="false">
      <c r="A122" s="22"/>
      <c r="B122" s="23"/>
      <c r="C122" s="22"/>
      <c r="D122" s="22"/>
      <c r="E122" s="22"/>
      <c r="F122" s="22"/>
      <c r="G122" s="22"/>
      <c r="H122" s="22"/>
      <c r="I122" s="22"/>
      <c r="J122" s="22"/>
      <c r="K122" s="22"/>
      <c r="L122" s="44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</row>
    <row r="123" s="155" customFormat="true" ht="29.3" hidden="false" customHeight="true" outlineLevel="0" collapsed="false">
      <c r="A123" s="148"/>
      <c r="B123" s="149"/>
      <c r="C123" s="150" t="s">
        <v>114</v>
      </c>
      <c r="D123" s="151" t="s">
        <v>58</v>
      </c>
      <c r="E123" s="151" t="s">
        <v>54</v>
      </c>
      <c r="F123" s="151" t="s">
        <v>55</v>
      </c>
      <c r="G123" s="151" t="s">
        <v>115</v>
      </c>
      <c r="H123" s="151" t="s">
        <v>116</v>
      </c>
      <c r="I123" s="151" t="s">
        <v>117</v>
      </c>
      <c r="J123" s="152" t="s">
        <v>97</v>
      </c>
      <c r="K123" s="153" t="s">
        <v>118</v>
      </c>
      <c r="L123" s="154"/>
      <c r="M123" s="73"/>
      <c r="N123" s="74" t="s">
        <v>37</v>
      </c>
      <c r="O123" s="74" t="s">
        <v>119</v>
      </c>
      <c r="P123" s="74" t="s">
        <v>120</v>
      </c>
      <c r="Q123" s="74" t="s">
        <v>121</v>
      </c>
      <c r="R123" s="74" t="s">
        <v>122</v>
      </c>
      <c r="S123" s="74" t="s">
        <v>123</v>
      </c>
      <c r="T123" s="75" t="s">
        <v>124</v>
      </c>
      <c r="U123" s="148"/>
      <c r="V123" s="148"/>
      <c r="W123" s="148"/>
      <c r="X123" s="148"/>
      <c r="Y123" s="148"/>
      <c r="Z123" s="148"/>
      <c r="AA123" s="148"/>
      <c r="AB123" s="148"/>
      <c r="AC123" s="148"/>
      <c r="AD123" s="148"/>
      <c r="AE123" s="148"/>
    </row>
    <row r="124" s="27" customFormat="true" ht="22.8" hidden="false" customHeight="true" outlineLevel="0" collapsed="false">
      <c r="A124" s="22"/>
      <c r="B124" s="23"/>
      <c r="C124" s="81" t="s">
        <v>98</v>
      </c>
      <c r="D124" s="22"/>
      <c r="E124" s="22"/>
      <c r="F124" s="22"/>
      <c r="G124" s="22"/>
      <c r="H124" s="22"/>
      <c r="I124" s="22"/>
      <c r="J124" s="156" t="n">
        <f aca="false">BK124</f>
        <v>0</v>
      </c>
      <c r="K124" s="22"/>
      <c r="L124" s="23"/>
      <c r="M124" s="76"/>
      <c r="N124" s="63"/>
      <c r="O124" s="77"/>
      <c r="P124" s="157" t="n">
        <f aca="false">P125+P162</f>
        <v>0</v>
      </c>
      <c r="Q124" s="77"/>
      <c r="R124" s="157" t="n">
        <f aca="false">R125+R162</f>
        <v>0</v>
      </c>
      <c r="S124" s="77"/>
      <c r="T124" s="158" t="n">
        <f aca="false">T125+T162</f>
        <v>0</v>
      </c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T124" s="3" t="s">
        <v>72</v>
      </c>
      <c r="AU124" s="3" t="s">
        <v>99</v>
      </c>
      <c r="BK124" s="159" t="n">
        <f aca="false">BK125+BK162</f>
        <v>0</v>
      </c>
    </row>
    <row r="125" s="160" customFormat="true" ht="25.9" hidden="false" customHeight="true" outlineLevel="0" collapsed="false">
      <c r="B125" s="161"/>
      <c r="D125" s="162" t="s">
        <v>72</v>
      </c>
      <c r="E125" s="163" t="s">
        <v>125</v>
      </c>
      <c r="F125" s="163" t="s">
        <v>126</v>
      </c>
      <c r="I125" s="164"/>
      <c r="J125" s="165" t="n">
        <f aca="false">BK125</f>
        <v>0</v>
      </c>
      <c r="L125" s="161"/>
      <c r="M125" s="166"/>
      <c r="N125" s="167"/>
      <c r="O125" s="167"/>
      <c r="P125" s="168" t="n">
        <f aca="false">P126+P137+P139+P158+P160</f>
        <v>0</v>
      </c>
      <c r="Q125" s="167"/>
      <c r="R125" s="168" t="n">
        <f aca="false">R126+R137+R139+R158+R160</f>
        <v>0</v>
      </c>
      <c r="S125" s="167"/>
      <c r="T125" s="169" t="n">
        <f aca="false">T126+T137+T139+T158+T160</f>
        <v>0</v>
      </c>
      <c r="AR125" s="162" t="s">
        <v>81</v>
      </c>
      <c r="AT125" s="170" t="s">
        <v>72</v>
      </c>
      <c r="AU125" s="170" t="s">
        <v>73</v>
      </c>
      <c r="AY125" s="162" t="s">
        <v>127</v>
      </c>
      <c r="BK125" s="171" t="n">
        <f aca="false">BK126+BK137+BK139+BK158+BK160</f>
        <v>0</v>
      </c>
    </row>
    <row r="126" s="160" customFormat="true" ht="22.8" hidden="false" customHeight="true" outlineLevel="0" collapsed="false">
      <c r="B126" s="161"/>
      <c r="D126" s="162" t="s">
        <v>72</v>
      </c>
      <c r="E126" s="172" t="s">
        <v>81</v>
      </c>
      <c r="F126" s="172" t="s">
        <v>128</v>
      </c>
      <c r="I126" s="164"/>
      <c r="J126" s="173" t="n">
        <f aca="false">BK126</f>
        <v>0</v>
      </c>
      <c r="L126" s="161"/>
      <c r="M126" s="166"/>
      <c r="N126" s="167"/>
      <c r="O126" s="167"/>
      <c r="P126" s="168" t="n">
        <f aca="false">SUM(P127:P136)</f>
        <v>0</v>
      </c>
      <c r="Q126" s="167"/>
      <c r="R126" s="168" t="n">
        <f aca="false">SUM(R127:R136)</f>
        <v>0</v>
      </c>
      <c r="S126" s="167"/>
      <c r="T126" s="169" t="n">
        <f aca="false">SUM(T127:T136)</f>
        <v>0</v>
      </c>
      <c r="AR126" s="162" t="s">
        <v>81</v>
      </c>
      <c r="AT126" s="170" t="s">
        <v>72</v>
      </c>
      <c r="AU126" s="170" t="s">
        <v>81</v>
      </c>
      <c r="AY126" s="162" t="s">
        <v>127</v>
      </c>
      <c r="BK126" s="171" t="n">
        <f aca="false">SUM(BK127:BK136)</f>
        <v>0</v>
      </c>
    </row>
    <row r="127" s="27" customFormat="true" ht="16.5" hidden="false" customHeight="true" outlineLevel="0" collapsed="false">
      <c r="A127" s="22"/>
      <c r="B127" s="174"/>
      <c r="C127" s="188" t="s">
        <v>81</v>
      </c>
      <c r="D127" s="188" t="s">
        <v>129</v>
      </c>
      <c r="E127" s="189" t="s">
        <v>380</v>
      </c>
      <c r="F127" s="190" t="s">
        <v>381</v>
      </c>
      <c r="G127" s="191" t="s">
        <v>153</v>
      </c>
      <c r="H127" s="192" t="n">
        <v>36</v>
      </c>
      <c r="I127" s="193"/>
      <c r="J127" s="194" t="n">
        <f aca="false">ROUND(I127*H127,2)</f>
        <v>0</v>
      </c>
      <c r="K127" s="181"/>
      <c r="L127" s="23"/>
      <c r="M127" s="182"/>
      <c r="N127" s="183" t="s">
        <v>39</v>
      </c>
      <c r="O127" s="65"/>
      <c r="P127" s="184" t="n">
        <f aca="false">O127*H127</f>
        <v>0</v>
      </c>
      <c r="Q127" s="184" t="n">
        <v>0</v>
      </c>
      <c r="R127" s="184" t="n">
        <f aca="false">Q127*H127</f>
        <v>0</v>
      </c>
      <c r="S127" s="184" t="n">
        <v>0</v>
      </c>
      <c r="T127" s="185" t="n">
        <f aca="false">S127*H127</f>
        <v>0</v>
      </c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R127" s="186" t="s">
        <v>132</v>
      </c>
      <c r="AT127" s="186" t="s">
        <v>129</v>
      </c>
      <c r="AU127" s="186" t="s">
        <v>133</v>
      </c>
      <c r="AY127" s="3" t="s">
        <v>127</v>
      </c>
      <c r="BE127" s="187" t="n">
        <f aca="false">IF(N127="základná",J127,0)</f>
        <v>0</v>
      </c>
      <c r="BF127" s="187" t="n">
        <f aca="false">IF(N127="znížená",J127,0)</f>
        <v>0</v>
      </c>
      <c r="BG127" s="187" t="n">
        <f aca="false">IF(N127="zákl. prenesená",J127,0)</f>
        <v>0</v>
      </c>
      <c r="BH127" s="187" t="n">
        <f aca="false">IF(N127="zníž. prenesená",J127,0)</f>
        <v>0</v>
      </c>
      <c r="BI127" s="187" t="n">
        <f aca="false">IF(N127="nulová",J127,0)</f>
        <v>0</v>
      </c>
      <c r="BJ127" s="3" t="s">
        <v>133</v>
      </c>
      <c r="BK127" s="187" t="n">
        <f aca="false">ROUND(I127*H127,2)</f>
        <v>0</v>
      </c>
      <c r="BL127" s="3" t="s">
        <v>132</v>
      </c>
      <c r="BM127" s="186" t="s">
        <v>133</v>
      </c>
    </row>
    <row r="128" s="27" customFormat="true" ht="37.8" hidden="false" customHeight="true" outlineLevel="0" collapsed="false">
      <c r="A128" s="22"/>
      <c r="B128" s="174"/>
      <c r="C128" s="188" t="s">
        <v>133</v>
      </c>
      <c r="D128" s="188" t="s">
        <v>129</v>
      </c>
      <c r="E128" s="189" t="s">
        <v>382</v>
      </c>
      <c r="F128" s="190" t="s">
        <v>383</v>
      </c>
      <c r="G128" s="191" t="s">
        <v>153</v>
      </c>
      <c r="H128" s="192" t="n">
        <v>11.88</v>
      </c>
      <c r="I128" s="193"/>
      <c r="J128" s="194" t="n">
        <f aca="false">ROUND(I128*H128,2)</f>
        <v>0</v>
      </c>
      <c r="K128" s="181"/>
      <c r="L128" s="23"/>
      <c r="M128" s="182"/>
      <c r="N128" s="183" t="s">
        <v>39</v>
      </c>
      <c r="O128" s="65"/>
      <c r="P128" s="184" t="n">
        <f aca="false">O128*H128</f>
        <v>0</v>
      </c>
      <c r="Q128" s="184" t="n">
        <v>0</v>
      </c>
      <c r="R128" s="184" t="n">
        <f aca="false">Q128*H128</f>
        <v>0</v>
      </c>
      <c r="S128" s="184" t="n">
        <v>0</v>
      </c>
      <c r="T128" s="185" t="n">
        <f aca="false">S128*H128</f>
        <v>0</v>
      </c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R128" s="186" t="s">
        <v>132</v>
      </c>
      <c r="AT128" s="186" t="s">
        <v>129</v>
      </c>
      <c r="AU128" s="186" t="s">
        <v>133</v>
      </c>
      <c r="AY128" s="3" t="s">
        <v>127</v>
      </c>
      <c r="BE128" s="187" t="n">
        <f aca="false">IF(N128="základná",J128,0)</f>
        <v>0</v>
      </c>
      <c r="BF128" s="187" t="n">
        <f aca="false">IF(N128="znížená",J128,0)</f>
        <v>0</v>
      </c>
      <c r="BG128" s="187" t="n">
        <f aca="false">IF(N128="zákl. prenesená",J128,0)</f>
        <v>0</v>
      </c>
      <c r="BH128" s="187" t="n">
        <f aca="false">IF(N128="zníž. prenesená",J128,0)</f>
        <v>0</v>
      </c>
      <c r="BI128" s="187" t="n">
        <f aca="false">IF(N128="nulová",J128,0)</f>
        <v>0</v>
      </c>
      <c r="BJ128" s="3" t="s">
        <v>133</v>
      </c>
      <c r="BK128" s="187" t="n">
        <f aca="false">ROUND(I128*H128,2)</f>
        <v>0</v>
      </c>
      <c r="BL128" s="3" t="s">
        <v>132</v>
      </c>
      <c r="BM128" s="186" t="s">
        <v>132</v>
      </c>
    </row>
    <row r="129" s="27" customFormat="true" ht="33" hidden="false" customHeight="true" outlineLevel="0" collapsed="false">
      <c r="A129" s="22"/>
      <c r="B129" s="174"/>
      <c r="C129" s="188" t="s">
        <v>135</v>
      </c>
      <c r="D129" s="188" t="s">
        <v>129</v>
      </c>
      <c r="E129" s="189" t="s">
        <v>384</v>
      </c>
      <c r="F129" s="190" t="s">
        <v>385</v>
      </c>
      <c r="G129" s="191" t="s">
        <v>153</v>
      </c>
      <c r="H129" s="192" t="n">
        <v>10</v>
      </c>
      <c r="I129" s="193"/>
      <c r="J129" s="194" t="n">
        <f aca="false">ROUND(I129*H129,2)</f>
        <v>0</v>
      </c>
      <c r="K129" s="181"/>
      <c r="L129" s="23"/>
      <c r="M129" s="182"/>
      <c r="N129" s="183" t="s">
        <v>39</v>
      </c>
      <c r="O129" s="65"/>
      <c r="P129" s="184" t="n">
        <f aca="false">O129*H129</f>
        <v>0</v>
      </c>
      <c r="Q129" s="184" t="n">
        <v>0</v>
      </c>
      <c r="R129" s="184" t="n">
        <f aca="false">Q129*H129</f>
        <v>0</v>
      </c>
      <c r="S129" s="184" t="n">
        <v>0</v>
      </c>
      <c r="T129" s="185" t="n">
        <f aca="false">S129*H129</f>
        <v>0</v>
      </c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R129" s="186" t="s">
        <v>132</v>
      </c>
      <c r="AT129" s="186" t="s">
        <v>129</v>
      </c>
      <c r="AU129" s="186" t="s">
        <v>133</v>
      </c>
      <c r="AY129" s="3" t="s">
        <v>127</v>
      </c>
      <c r="BE129" s="187" t="n">
        <f aca="false">IF(N129="základná",J129,0)</f>
        <v>0</v>
      </c>
      <c r="BF129" s="187" t="n">
        <f aca="false">IF(N129="znížená",J129,0)</f>
        <v>0</v>
      </c>
      <c r="BG129" s="187" t="n">
        <f aca="false">IF(N129="zákl. prenesená",J129,0)</f>
        <v>0</v>
      </c>
      <c r="BH129" s="187" t="n">
        <f aca="false">IF(N129="zníž. prenesená",J129,0)</f>
        <v>0</v>
      </c>
      <c r="BI129" s="187" t="n">
        <f aca="false">IF(N129="nulová",J129,0)</f>
        <v>0</v>
      </c>
      <c r="BJ129" s="3" t="s">
        <v>133</v>
      </c>
      <c r="BK129" s="187" t="n">
        <f aca="false">ROUND(I129*H129,2)</f>
        <v>0</v>
      </c>
      <c r="BL129" s="3" t="s">
        <v>132</v>
      </c>
      <c r="BM129" s="186" t="s">
        <v>136</v>
      </c>
    </row>
    <row r="130" s="27" customFormat="true" ht="37.8" hidden="false" customHeight="true" outlineLevel="0" collapsed="false">
      <c r="A130" s="22"/>
      <c r="B130" s="174"/>
      <c r="C130" s="188" t="s">
        <v>132</v>
      </c>
      <c r="D130" s="188" t="s">
        <v>129</v>
      </c>
      <c r="E130" s="189" t="s">
        <v>169</v>
      </c>
      <c r="F130" s="190" t="s">
        <v>170</v>
      </c>
      <c r="G130" s="191" t="s">
        <v>153</v>
      </c>
      <c r="H130" s="192" t="n">
        <v>70</v>
      </c>
      <c r="I130" s="193"/>
      <c r="J130" s="194" t="n">
        <f aca="false">ROUND(I130*H130,2)</f>
        <v>0</v>
      </c>
      <c r="K130" s="181"/>
      <c r="L130" s="23"/>
      <c r="M130" s="182"/>
      <c r="N130" s="183" t="s">
        <v>39</v>
      </c>
      <c r="O130" s="65"/>
      <c r="P130" s="184" t="n">
        <f aca="false">O130*H130</f>
        <v>0</v>
      </c>
      <c r="Q130" s="184" t="n">
        <v>0</v>
      </c>
      <c r="R130" s="184" t="n">
        <f aca="false">Q130*H130</f>
        <v>0</v>
      </c>
      <c r="S130" s="184" t="n">
        <v>0</v>
      </c>
      <c r="T130" s="185" t="n">
        <f aca="false">S130*H130</f>
        <v>0</v>
      </c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R130" s="186" t="s">
        <v>132</v>
      </c>
      <c r="AT130" s="186" t="s">
        <v>129</v>
      </c>
      <c r="AU130" s="186" t="s">
        <v>133</v>
      </c>
      <c r="AY130" s="3" t="s">
        <v>127</v>
      </c>
      <c r="BE130" s="187" t="n">
        <f aca="false">IF(N130="základná",J130,0)</f>
        <v>0</v>
      </c>
      <c r="BF130" s="187" t="n">
        <f aca="false">IF(N130="znížená",J130,0)</f>
        <v>0</v>
      </c>
      <c r="BG130" s="187" t="n">
        <f aca="false">IF(N130="zákl. prenesená",J130,0)</f>
        <v>0</v>
      </c>
      <c r="BH130" s="187" t="n">
        <f aca="false">IF(N130="zníž. prenesená",J130,0)</f>
        <v>0</v>
      </c>
      <c r="BI130" s="187" t="n">
        <f aca="false">IF(N130="nulová",J130,0)</f>
        <v>0</v>
      </c>
      <c r="BJ130" s="3" t="s">
        <v>133</v>
      </c>
      <c r="BK130" s="187" t="n">
        <f aca="false">ROUND(I130*H130,2)</f>
        <v>0</v>
      </c>
      <c r="BL130" s="3" t="s">
        <v>132</v>
      </c>
      <c r="BM130" s="186" t="s">
        <v>139</v>
      </c>
    </row>
    <row r="131" s="27" customFormat="true" ht="24.15" hidden="false" customHeight="true" outlineLevel="0" collapsed="false">
      <c r="A131" s="22"/>
      <c r="B131" s="174"/>
      <c r="C131" s="188" t="s">
        <v>140</v>
      </c>
      <c r="D131" s="188" t="s">
        <v>129</v>
      </c>
      <c r="E131" s="189" t="s">
        <v>386</v>
      </c>
      <c r="F131" s="190" t="s">
        <v>387</v>
      </c>
      <c r="G131" s="191" t="s">
        <v>153</v>
      </c>
      <c r="H131" s="192" t="n">
        <v>10</v>
      </c>
      <c r="I131" s="193"/>
      <c r="J131" s="194" t="n">
        <f aca="false">ROUND(I131*H131,2)</f>
        <v>0</v>
      </c>
      <c r="K131" s="181"/>
      <c r="L131" s="23"/>
      <c r="M131" s="182"/>
      <c r="N131" s="183" t="s">
        <v>39</v>
      </c>
      <c r="O131" s="65"/>
      <c r="P131" s="184" t="n">
        <f aca="false">O131*H131</f>
        <v>0</v>
      </c>
      <c r="Q131" s="184" t="n">
        <v>0</v>
      </c>
      <c r="R131" s="184" t="n">
        <f aca="false">Q131*H131</f>
        <v>0</v>
      </c>
      <c r="S131" s="184" t="n">
        <v>0</v>
      </c>
      <c r="T131" s="185" t="n">
        <f aca="false">S131*H131</f>
        <v>0</v>
      </c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R131" s="186" t="s">
        <v>132</v>
      </c>
      <c r="AT131" s="186" t="s">
        <v>129</v>
      </c>
      <c r="AU131" s="186" t="s">
        <v>133</v>
      </c>
      <c r="AY131" s="3" t="s">
        <v>127</v>
      </c>
      <c r="BE131" s="187" t="n">
        <f aca="false">IF(N131="základná",J131,0)</f>
        <v>0</v>
      </c>
      <c r="BF131" s="187" t="n">
        <f aca="false">IF(N131="znížená",J131,0)</f>
        <v>0</v>
      </c>
      <c r="BG131" s="187" t="n">
        <f aca="false">IF(N131="zákl. prenesená",J131,0)</f>
        <v>0</v>
      </c>
      <c r="BH131" s="187" t="n">
        <f aca="false">IF(N131="zníž. prenesená",J131,0)</f>
        <v>0</v>
      </c>
      <c r="BI131" s="187" t="n">
        <f aca="false">IF(N131="nulová",J131,0)</f>
        <v>0</v>
      </c>
      <c r="BJ131" s="3" t="s">
        <v>133</v>
      </c>
      <c r="BK131" s="187" t="n">
        <f aca="false">ROUND(I131*H131,2)</f>
        <v>0</v>
      </c>
      <c r="BL131" s="3" t="s">
        <v>132</v>
      </c>
      <c r="BM131" s="186" t="s">
        <v>143</v>
      </c>
    </row>
    <row r="132" s="27" customFormat="true" ht="16.5" hidden="false" customHeight="true" outlineLevel="0" collapsed="false">
      <c r="A132" s="22"/>
      <c r="B132" s="174"/>
      <c r="C132" s="188" t="s">
        <v>136</v>
      </c>
      <c r="D132" s="188" t="s">
        <v>129</v>
      </c>
      <c r="E132" s="189" t="s">
        <v>178</v>
      </c>
      <c r="F132" s="190" t="s">
        <v>179</v>
      </c>
      <c r="G132" s="191" t="s">
        <v>153</v>
      </c>
      <c r="H132" s="192" t="n">
        <v>10</v>
      </c>
      <c r="I132" s="193"/>
      <c r="J132" s="194" t="n">
        <f aca="false">ROUND(I132*H132,2)</f>
        <v>0</v>
      </c>
      <c r="K132" s="181"/>
      <c r="L132" s="23"/>
      <c r="M132" s="182"/>
      <c r="N132" s="183" t="s">
        <v>39</v>
      </c>
      <c r="O132" s="65"/>
      <c r="P132" s="184" t="n">
        <f aca="false">O132*H132</f>
        <v>0</v>
      </c>
      <c r="Q132" s="184" t="n">
        <v>0</v>
      </c>
      <c r="R132" s="184" t="n">
        <f aca="false">Q132*H132</f>
        <v>0</v>
      </c>
      <c r="S132" s="184" t="n">
        <v>0</v>
      </c>
      <c r="T132" s="185" t="n">
        <f aca="false">S132*H132</f>
        <v>0</v>
      </c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R132" s="186" t="s">
        <v>132</v>
      </c>
      <c r="AT132" s="186" t="s">
        <v>129</v>
      </c>
      <c r="AU132" s="186" t="s">
        <v>133</v>
      </c>
      <c r="AY132" s="3" t="s">
        <v>127</v>
      </c>
      <c r="BE132" s="187" t="n">
        <f aca="false">IF(N132="základná",J132,0)</f>
        <v>0</v>
      </c>
      <c r="BF132" s="187" t="n">
        <f aca="false">IF(N132="znížená",J132,0)</f>
        <v>0</v>
      </c>
      <c r="BG132" s="187" t="n">
        <f aca="false">IF(N132="zákl. prenesená",J132,0)</f>
        <v>0</v>
      </c>
      <c r="BH132" s="187" t="n">
        <f aca="false">IF(N132="zníž. prenesená",J132,0)</f>
        <v>0</v>
      </c>
      <c r="BI132" s="187" t="n">
        <f aca="false">IF(N132="nulová",J132,0)</f>
        <v>0</v>
      </c>
      <c r="BJ132" s="3" t="s">
        <v>133</v>
      </c>
      <c r="BK132" s="187" t="n">
        <f aca="false">ROUND(I132*H132,2)</f>
        <v>0</v>
      </c>
      <c r="BL132" s="3" t="s">
        <v>132</v>
      </c>
      <c r="BM132" s="186" t="s">
        <v>146</v>
      </c>
    </row>
    <row r="133" s="27" customFormat="true" ht="24.15" hidden="false" customHeight="true" outlineLevel="0" collapsed="false">
      <c r="A133" s="22"/>
      <c r="B133" s="174"/>
      <c r="C133" s="188" t="s">
        <v>147</v>
      </c>
      <c r="D133" s="188" t="s">
        <v>129</v>
      </c>
      <c r="E133" s="189" t="s">
        <v>182</v>
      </c>
      <c r="F133" s="190" t="s">
        <v>183</v>
      </c>
      <c r="G133" s="191" t="s">
        <v>184</v>
      </c>
      <c r="H133" s="192" t="n">
        <v>19</v>
      </c>
      <c r="I133" s="193"/>
      <c r="J133" s="194" t="n">
        <f aca="false">ROUND(I133*H133,2)</f>
        <v>0</v>
      </c>
      <c r="K133" s="181"/>
      <c r="L133" s="23"/>
      <c r="M133" s="182"/>
      <c r="N133" s="183" t="s">
        <v>39</v>
      </c>
      <c r="O133" s="65"/>
      <c r="P133" s="184" t="n">
        <f aca="false">O133*H133</f>
        <v>0</v>
      </c>
      <c r="Q133" s="184" t="n">
        <v>0</v>
      </c>
      <c r="R133" s="184" t="n">
        <f aca="false">Q133*H133</f>
        <v>0</v>
      </c>
      <c r="S133" s="184" t="n">
        <v>0</v>
      </c>
      <c r="T133" s="185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86" t="s">
        <v>132</v>
      </c>
      <c r="AT133" s="186" t="s">
        <v>129</v>
      </c>
      <c r="AU133" s="186" t="s">
        <v>133</v>
      </c>
      <c r="AY133" s="3" t="s">
        <v>127</v>
      </c>
      <c r="BE133" s="187" t="n">
        <f aca="false">IF(N133="základná",J133,0)</f>
        <v>0</v>
      </c>
      <c r="BF133" s="187" t="n">
        <f aca="false">IF(N133="znížená",J133,0)</f>
        <v>0</v>
      </c>
      <c r="BG133" s="187" t="n">
        <f aca="false">IF(N133="zákl. prenesená",J133,0)</f>
        <v>0</v>
      </c>
      <c r="BH133" s="187" t="n">
        <f aca="false">IF(N133="zníž. prenesená",J133,0)</f>
        <v>0</v>
      </c>
      <c r="BI133" s="187" t="n">
        <f aca="false">IF(N133="nulová",J133,0)</f>
        <v>0</v>
      </c>
      <c r="BJ133" s="3" t="s">
        <v>133</v>
      </c>
      <c r="BK133" s="187" t="n">
        <f aca="false">ROUND(I133*H133,2)</f>
        <v>0</v>
      </c>
      <c r="BL133" s="3" t="s">
        <v>132</v>
      </c>
      <c r="BM133" s="186" t="s">
        <v>150</v>
      </c>
    </row>
    <row r="134" s="27" customFormat="true" ht="24.15" hidden="false" customHeight="true" outlineLevel="0" collapsed="false">
      <c r="A134" s="22"/>
      <c r="B134" s="174"/>
      <c r="C134" s="188" t="s">
        <v>139</v>
      </c>
      <c r="D134" s="188" t="s">
        <v>129</v>
      </c>
      <c r="E134" s="189" t="s">
        <v>388</v>
      </c>
      <c r="F134" s="190" t="s">
        <v>389</v>
      </c>
      <c r="G134" s="191" t="s">
        <v>153</v>
      </c>
      <c r="H134" s="192" t="n">
        <v>26</v>
      </c>
      <c r="I134" s="193"/>
      <c r="J134" s="194" t="n">
        <f aca="false">ROUND(I134*H134,2)</f>
        <v>0</v>
      </c>
      <c r="K134" s="181"/>
      <c r="L134" s="23"/>
      <c r="M134" s="182"/>
      <c r="N134" s="183" t="s">
        <v>39</v>
      </c>
      <c r="O134" s="65"/>
      <c r="P134" s="184" t="n">
        <f aca="false">O134*H134</f>
        <v>0</v>
      </c>
      <c r="Q134" s="184" t="n">
        <v>0</v>
      </c>
      <c r="R134" s="184" t="n">
        <f aca="false">Q134*H134</f>
        <v>0</v>
      </c>
      <c r="S134" s="184" t="n">
        <v>0</v>
      </c>
      <c r="T134" s="185" t="n">
        <f aca="false">S134*H134</f>
        <v>0</v>
      </c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R134" s="186" t="s">
        <v>132</v>
      </c>
      <c r="AT134" s="186" t="s">
        <v>129</v>
      </c>
      <c r="AU134" s="186" t="s">
        <v>133</v>
      </c>
      <c r="AY134" s="3" t="s">
        <v>127</v>
      </c>
      <c r="BE134" s="187" t="n">
        <f aca="false">IF(N134="základná",J134,0)</f>
        <v>0</v>
      </c>
      <c r="BF134" s="187" t="n">
        <f aca="false">IF(N134="znížená",J134,0)</f>
        <v>0</v>
      </c>
      <c r="BG134" s="187" t="n">
        <f aca="false">IF(N134="zákl. prenesená",J134,0)</f>
        <v>0</v>
      </c>
      <c r="BH134" s="187" t="n">
        <f aca="false">IF(N134="zníž. prenesená",J134,0)</f>
        <v>0</v>
      </c>
      <c r="BI134" s="187" t="n">
        <f aca="false">IF(N134="nulová",J134,0)</f>
        <v>0</v>
      </c>
      <c r="BJ134" s="3" t="s">
        <v>133</v>
      </c>
      <c r="BK134" s="187" t="n">
        <f aca="false">ROUND(I134*H134,2)</f>
        <v>0</v>
      </c>
      <c r="BL134" s="3" t="s">
        <v>132</v>
      </c>
      <c r="BM134" s="186" t="s">
        <v>154</v>
      </c>
    </row>
    <row r="135" s="27" customFormat="true" ht="24.15" hidden="false" customHeight="true" outlineLevel="0" collapsed="false">
      <c r="A135" s="22"/>
      <c r="B135" s="174"/>
      <c r="C135" s="188" t="s">
        <v>155</v>
      </c>
      <c r="D135" s="188" t="s">
        <v>129</v>
      </c>
      <c r="E135" s="189" t="s">
        <v>390</v>
      </c>
      <c r="F135" s="190" t="s">
        <v>391</v>
      </c>
      <c r="G135" s="191" t="s">
        <v>153</v>
      </c>
      <c r="H135" s="192" t="n">
        <v>6</v>
      </c>
      <c r="I135" s="193"/>
      <c r="J135" s="194" t="n">
        <f aca="false">ROUND(I135*H135,2)</f>
        <v>0</v>
      </c>
      <c r="K135" s="181"/>
      <c r="L135" s="23"/>
      <c r="M135" s="182"/>
      <c r="N135" s="183" t="s">
        <v>39</v>
      </c>
      <c r="O135" s="65"/>
      <c r="P135" s="184" t="n">
        <f aca="false">O135*H135</f>
        <v>0</v>
      </c>
      <c r="Q135" s="184" t="n">
        <v>0</v>
      </c>
      <c r="R135" s="184" t="n">
        <f aca="false">Q135*H135</f>
        <v>0</v>
      </c>
      <c r="S135" s="184" t="n">
        <v>0</v>
      </c>
      <c r="T135" s="185" t="n">
        <f aca="false">S135*H135</f>
        <v>0</v>
      </c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R135" s="186" t="s">
        <v>132</v>
      </c>
      <c r="AT135" s="186" t="s">
        <v>129</v>
      </c>
      <c r="AU135" s="186" t="s">
        <v>133</v>
      </c>
      <c r="AY135" s="3" t="s">
        <v>127</v>
      </c>
      <c r="BE135" s="187" t="n">
        <f aca="false">IF(N135="základná",J135,0)</f>
        <v>0</v>
      </c>
      <c r="BF135" s="187" t="n">
        <f aca="false">IF(N135="znížená",J135,0)</f>
        <v>0</v>
      </c>
      <c r="BG135" s="187" t="n">
        <f aca="false">IF(N135="zákl. prenesená",J135,0)</f>
        <v>0</v>
      </c>
      <c r="BH135" s="187" t="n">
        <f aca="false">IF(N135="zníž. prenesená",J135,0)</f>
        <v>0</v>
      </c>
      <c r="BI135" s="187" t="n">
        <f aca="false">IF(N135="nulová",J135,0)</f>
        <v>0</v>
      </c>
      <c r="BJ135" s="3" t="s">
        <v>133</v>
      </c>
      <c r="BK135" s="187" t="n">
        <f aca="false">ROUND(I135*H135,2)</f>
        <v>0</v>
      </c>
      <c r="BL135" s="3" t="s">
        <v>132</v>
      </c>
      <c r="BM135" s="186" t="s">
        <v>158</v>
      </c>
    </row>
    <row r="136" s="27" customFormat="true" ht="16.5" hidden="false" customHeight="true" outlineLevel="0" collapsed="false">
      <c r="A136" s="22"/>
      <c r="B136" s="174"/>
      <c r="C136" s="195" t="s">
        <v>143</v>
      </c>
      <c r="D136" s="195" t="s">
        <v>197</v>
      </c>
      <c r="E136" s="196" t="s">
        <v>392</v>
      </c>
      <c r="F136" s="197" t="s">
        <v>393</v>
      </c>
      <c r="G136" s="198" t="s">
        <v>184</v>
      </c>
      <c r="H136" s="199" t="n">
        <v>10.8</v>
      </c>
      <c r="I136" s="200"/>
      <c r="J136" s="201" t="n">
        <f aca="false">ROUND(I136*H136,2)</f>
        <v>0</v>
      </c>
      <c r="K136" s="202"/>
      <c r="L136" s="203"/>
      <c r="M136" s="204"/>
      <c r="N136" s="205" t="s">
        <v>39</v>
      </c>
      <c r="O136" s="65"/>
      <c r="P136" s="184" t="n">
        <f aca="false">O136*H136</f>
        <v>0</v>
      </c>
      <c r="Q136" s="184" t="n">
        <v>0</v>
      </c>
      <c r="R136" s="184" t="n">
        <f aca="false">Q136*H136</f>
        <v>0</v>
      </c>
      <c r="S136" s="184" t="n">
        <v>0</v>
      </c>
      <c r="T136" s="185" t="n">
        <f aca="false">S136*H136</f>
        <v>0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R136" s="186" t="s">
        <v>139</v>
      </c>
      <c r="AT136" s="186" t="s">
        <v>197</v>
      </c>
      <c r="AU136" s="186" t="s">
        <v>133</v>
      </c>
      <c r="AY136" s="3" t="s">
        <v>127</v>
      </c>
      <c r="BE136" s="187" t="n">
        <f aca="false">IF(N136="základná",J136,0)</f>
        <v>0</v>
      </c>
      <c r="BF136" s="187" t="n">
        <f aca="false">IF(N136="znížená",J136,0)</f>
        <v>0</v>
      </c>
      <c r="BG136" s="187" t="n">
        <f aca="false">IF(N136="zákl. prenesená",J136,0)</f>
        <v>0</v>
      </c>
      <c r="BH136" s="187" t="n">
        <f aca="false">IF(N136="zníž. prenesená",J136,0)</f>
        <v>0</v>
      </c>
      <c r="BI136" s="187" t="n">
        <f aca="false">IF(N136="nulová",J136,0)</f>
        <v>0</v>
      </c>
      <c r="BJ136" s="3" t="s">
        <v>133</v>
      </c>
      <c r="BK136" s="187" t="n">
        <f aca="false">ROUND(I136*H136,2)</f>
        <v>0</v>
      </c>
      <c r="BL136" s="3" t="s">
        <v>132</v>
      </c>
      <c r="BM136" s="186" t="s">
        <v>159</v>
      </c>
    </row>
    <row r="137" s="160" customFormat="true" ht="22.8" hidden="false" customHeight="true" outlineLevel="0" collapsed="false">
      <c r="B137" s="161"/>
      <c r="D137" s="162" t="s">
        <v>72</v>
      </c>
      <c r="E137" s="172" t="s">
        <v>132</v>
      </c>
      <c r="F137" s="172" t="s">
        <v>394</v>
      </c>
      <c r="I137" s="164"/>
      <c r="J137" s="173" t="n">
        <f aca="false">BK137</f>
        <v>0</v>
      </c>
      <c r="L137" s="161"/>
      <c r="M137" s="166"/>
      <c r="N137" s="167"/>
      <c r="O137" s="167"/>
      <c r="P137" s="168" t="n">
        <f aca="false">P138</f>
        <v>0</v>
      </c>
      <c r="Q137" s="167"/>
      <c r="R137" s="168" t="n">
        <f aca="false">R138</f>
        <v>0</v>
      </c>
      <c r="S137" s="167"/>
      <c r="T137" s="169" t="n">
        <f aca="false">T138</f>
        <v>0</v>
      </c>
      <c r="AR137" s="162" t="s">
        <v>81</v>
      </c>
      <c r="AT137" s="170" t="s">
        <v>72</v>
      </c>
      <c r="AU137" s="170" t="s">
        <v>81</v>
      </c>
      <c r="AY137" s="162" t="s">
        <v>127</v>
      </c>
      <c r="BK137" s="171" t="n">
        <f aca="false">BK138</f>
        <v>0</v>
      </c>
    </row>
    <row r="138" s="27" customFormat="true" ht="37.8" hidden="false" customHeight="true" outlineLevel="0" collapsed="false">
      <c r="A138" s="22"/>
      <c r="B138" s="174"/>
      <c r="C138" s="188" t="s">
        <v>160</v>
      </c>
      <c r="D138" s="188" t="s">
        <v>129</v>
      </c>
      <c r="E138" s="189" t="s">
        <v>395</v>
      </c>
      <c r="F138" s="190" t="s">
        <v>396</v>
      </c>
      <c r="G138" s="191" t="s">
        <v>153</v>
      </c>
      <c r="H138" s="192" t="n">
        <v>4</v>
      </c>
      <c r="I138" s="193"/>
      <c r="J138" s="194" t="n">
        <f aca="false">ROUND(I138*H138,2)</f>
        <v>0</v>
      </c>
      <c r="K138" s="181"/>
      <c r="L138" s="23"/>
      <c r="M138" s="182"/>
      <c r="N138" s="183" t="s">
        <v>39</v>
      </c>
      <c r="O138" s="65"/>
      <c r="P138" s="184" t="n">
        <f aca="false">O138*H138</f>
        <v>0</v>
      </c>
      <c r="Q138" s="184" t="n">
        <v>0</v>
      </c>
      <c r="R138" s="184" t="n">
        <f aca="false">Q138*H138</f>
        <v>0</v>
      </c>
      <c r="S138" s="184" t="n">
        <v>0</v>
      </c>
      <c r="T138" s="185" t="n">
        <f aca="false">S138*H138</f>
        <v>0</v>
      </c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R138" s="186" t="s">
        <v>132</v>
      </c>
      <c r="AT138" s="186" t="s">
        <v>129</v>
      </c>
      <c r="AU138" s="186" t="s">
        <v>133</v>
      </c>
      <c r="AY138" s="3" t="s">
        <v>127</v>
      </c>
      <c r="BE138" s="187" t="n">
        <f aca="false">IF(N138="základná",J138,0)</f>
        <v>0</v>
      </c>
      <c r="BF138" s="187" t="n">
        <f aca="false">IF(N138="znížená",J138,0)</f>
        <v>0</v>
      </c>
      <c r="BG138" s="187" t="n">
        <f aca="false">IF(N138="zákl. prenesená",J138,0)</f>
        <v>0</v>
      </c>
      <c r="BH138" s="187" t="n">
        <f aca="false">IF(N138="zníž. prenesená",J138,0)</f>
        <v>0</v>
      </c>
      <c r="BI138" s="187" t="n">
        <f aca="false">IF(N138="nulová",J138,0)</f>
        <v>0</v>
      </c>
      <c r="BJ138" s="3" t="s">
        <v>133</v>
      </c>
      <c r="BK138" s="187" t="n">
        <f aca="false">ROUND(I138*H138,2)</f>
        <v>0</v>
      </c>
      <c r="BL138" s="3" t="s">
        <v>132</v>
      </c>
      <c r="BM138" s="186" t="s">
        <v>161</v>
      </c>
    </row>
    <row r="139" s="160" customFormat="true" ht="22.8" hidden="false" customHeight="true" outlineLevel="0" collapsed="false">
      <c r="B139" s="161"/>
      <c r="D139" s="162" t="s">
        <v>72</v>
      </c>
      <c r="E139" s="172" t="s">
        <v>139</v>
      </c>
      <c r="F139" s="172" t="s">
        <v>397</v>
      </c>
      <c r="I139" s="164"/>
      <c r="J139" s="173" t="n">
        <f aca="false">BK139</f>
        <v>0</v>
      </c>
      <c r="L139" s="161"/>
      <c r="M139" s="166"/>
      <c r="N139" s="167"/>
      <c r="O139" s="167"/>
      <c r="P139" s="168" t="n">
        <f aca="false">SUM(P140:P157)</f>
        <v>0</v>
      </c>
      <c r="Q139" s="167"/>
      <c r="R139" s="168" t="n">
        <f aca="false">SUM(R140:R157)</f>
        <v>0</v>
      </c>
      <c r="S139" s="167"/>
      <c r="T139" s="169" t="n">
        <f aca="false">SUM(T140:T157)</f>
        <v>0</v>
      </c>
      <c r="AR139" s="162" t="s">
        <v>81</v>
      </c>
      <c r="AT139" s="170" t="s">
        <v>72</v>
      </c>
      <c r="AU139" s="170" t="s">
        <v>81</v>
      </c>
      <c r="AY139" s="162" t="s">
        <v>127</v>
      </c>
      <c r="BK139" s="171" t="n">
        <f aca="false">SUM(BK140:BK157)</f>
        <v>0</v>
      </c>
    </row>
    <row r="140" s="27" customFormat="true" ht="37.8" hidden="false" customHeight="true" outlineLevel="0" collapsed="false">
      <c r="A140" s="22"/>
      <c r="B140" s="174"/>
      <c r="C140" s="188" t="s">
        <v>146</v>
      </c>
      <c r="D140" s="188" t="s">
        <v>129</v>
      </c>
      <c r="E140" s="189" t="s">
        <v>398</v>
      </c>
      <c r="F140" s="190" t="s">
        <v>399</v>
      </c>
      <c r="G140" s="191" t="s">
        <v>400</v>
      </c>
      <c r="H140" s="192" t="n">
        <v>15</v>
      </c>
      <c r="I140" s="193"/>
      <c r="J140" s="194" t="n">
        <f aca="false">ROUND(I140*H140,2)</f>
        <v>0</v>
      </c>
      <c r="K140" s="181"/>
      <c r="L140" s="23"/>
      <c r="M140" s="182"/>
      <c r="N140" s="183" t="s">
        <v>39</v>
      </c>
      <c r="O140" s="65"/>
      <c r="P140" s="184" t="n">
        <f aca="false">O140*H140</f>
        <v>0</v>
      </c>
      <c r="Q140" s="184" t="n">
        <v>0</v>
      </c>
      <c r="R140" s="184" t="n">
        <f aca="false">Q140*H140</f>
        <v>0</v>
      </c>
      <c r="S140" s="184" t="n">
        <v>0</v>
      </c>
      <c r="T140" s="185" t="n">
        <f aca="false">S140*H140</f>
        <v>0</v>
      </c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R140" s="186" t="s">
        <v>132</v>
      </c>
      <c r="AT140" s="186" t="s">
        <v>129</v>
      </c>
      <c r="AU140" s="186" t="s">
        <v>133</v>
      </c>
      <c r="AY140" s="3" t="s">
        <v>127</v>
      </c>
      <c r="BE140" s="187" t="n">
        <f aca="false">IF(N140="základná",J140,0)</f>
        <v>0</v>
      </c>
      <c r="BF140" s="187" t="n">
        <f aca="false">IF(N140="znížená",J140,0)</f>
        <v>0</v>
      </c>
      <c r="BG140" s="187" t="n">
        <f aca="false">IF(N140="zákl. prenesená",J140,0)</f>
        <v>0</v>
      </c>
      <c r="BH140" s="187" t="n">
        <f aca="false">IF(N140="zníž. prenesená",J140,0)</f>
        <v>0</v>
      </c>
      <c r="BI140" s="187" t="n">
        <f aca="false">IF(N140="nulová",J140,0)</f>
        <v>0</v>
      </c>
      <c r="BJ140" s="3" t="s">
        <v>133</v>
      </c>
      <c r="BK140" s="187" t="n">
        <f aca="false">ROUND(I140*H140,2)</f>
        <v>0</v>
      </c>
      <c r="BL140" s="3" t="s">
        <v>132</v>
      </c>
      <c r="BM140" s="186" t="s">
        <v>164</v>
      </c>
    </row>
    <row r="141" s="27" customFormat="true" ht="24.15" hidden="false" customHeight="true" outlineLevel="0" collapsed="false">
      <c r="A141" s="22"/>
      <c r="B141" s="174"/>
      <c r="C141" s="195" t="s">
        <v>165</v>
      </c>
      <c r="D141" s="195" t="s">
        <v>197</v>
      </c>
      <c r="E141" s="196" t="s">
        <v>401</v>
      </c>
      <c r="F141" s="197" t="s">
        <v>402</v>
      </c>
      <c r="G141" s="198" t="s">
        <v>400</v>
      </c>
      <c r="H141" s="199" t="n">
        <v>15</v>
      </c>
      <c r="I141" s="200"/>
      <c r="J141" s="201" t="n">
        <f aca="false">ROUND(I141*H141,2)</f>
        <v>0</v>
      </c>
      <c r="K141" s="202"/>
      <c r="L141" s="203"/>
      <c r="M141" s="204"/>
      <c r="N141" s="205" t="s">
        <v>39</v>
      </c>
      <c r="O141" s="65"/>
      <c r="P141" s="184" t="n">
        <f aca="false">O141*H141</f>
        <v>0</v>
      </c>
      <c r="Q141" s="184" t="n">
        <v>0</v>
      </c>
      <c r="R141" s="184" t="n">
        <f aca="false">Q141*H141</f>
        <v>0</v>
      </c>
      <c r="S141" s="184" t="n">
        <v>0</v>
      </c>
      <c r="T141" s="185" t="n">
        <f aca="false">S141*H141</f>
        <v>0</v>
      </c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R141" s="186" t="s">
        <v>139</v>
      </c>
      <c r="AT141" s="186" t="s">
        <v>197</v>
      </c>
      <c r="AU141" s="186" t="s">
        <v>133</v>
      </c>
      <c r="AY141" s="3" t="s">
        <v>127</v>
      </c>
      <c r="BE141" s="187" t="n">
        <f aca="false">IF(N141="základná",J141,0)</f>
        <v>0</v>
      </c>
      <c r="BF141" s="187" t="n">
        <f aca="false">IF(N141="znížená",J141,0)</f>
        <v>0</v>
      </c>
      <c r="BG141" s="187" t="n">
        <f aca="false">IF(N141="zákl. prenesená",J141,0)</f>
        <v>0</v>
      </c>
      <c r="BH141" s="187" t="n">
        <f aca="false">IF(N141="zníž. prenesená",J141,0)</f>
        <v>0</v>
      </c>
      <c r="BI141" s="187" t="n">
        <f aca="false">IF(N141="nulová",J141,0)</f>
        <v>0</v>
      </c>
      <c r="BJ141" s="3" t="s">
        <v>133</v>
      </c>
      <c r="BK141" s="187" t="n">
        <f aca="false">ROUND(I141*H141,2)</f>
        <v>0</v>
      </c>
      <c r="BL141" s="3" t="s">
        <v>132</v>
      </c>
      <c r="BM141" s="186" t="s">
        <v>166</v>
      </c>
    </row>
    <row r="142" s="27" customFormat="true" ht="24.15" hidden="false" customHeight="true" outlineLevel="0" collapsed="false">
      <c r="A142" s="22"/>
      <c r="B142" s="174"/>
      <c r="C142" s="188" t="s">
        <v>150</v>
      </c>
      <c r="D142" s="188" t="s">
        <v>129</v>
      </c>
      <c r="E142" s="189" t="s">
        <v>403</v>
      </c>
      <c r="F142" s="190" t="s">
        <v>404</v>
      </c>
      <c r="G142" s="191" t="s">
        <v>400</v>
      </c>
      <c r="H142" s="192" t="n">
        <v>15</v>
      </c>
      <c r="I142" s="193"/>
      <c r="J142" s="194" t="n">
        <f aca="false">ROUND(I142*H142,2)</f>
        <v>0</v>
      </c>
      <c r="K142" s="181"/>
      <c r="L142" s="23"/>
      <c r="M142" s="182"/>
      <c r="N142" s="183" t="s">
        <v>39</v>
      </c>
      <c r="O142" s="65"/>
      <c r="P142" s="184" t="n">
        <f aca="false">O142*H142</f>
        <v>0</v>
      </c>
      <c r="Q142" s="184" t="n">
        <v>0</v>
      </c>
      <c r="R142" s="184" t="n">
        <f aca="false">Q142*H142</f>
        <v>0</v>
      </c>
      <c r="S142" s="184" t="n">
        <v>0</v>
      </c>
      <c r="T142" s="185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86" t="s">
        <v>132</v>
      </c>
      <c r="AT142" s="186" t="s">
        <v>129</v>
      </c>
      <c r="AU142" s="186" t="s">
        <v>133</v>
      </c>
      <c r="AY142" s="3" t="s">
        <v>127</v>
      </c>
      <c r="BE142" s="187" t="n">
        <f aca="false">IF(N142="základná",J142,0)</f>
        <v>0</v>
      </c>
      <c r="BF142" s="187" t="n">
        <f aca="false">IF(N142="znížená",J142,0)</f>
        <v>0</v>
      </c>
      <c r="BG142" s="187" t="n">
        <f aca="false">IF(N142="zákl. prenesená",J142,0)</f>
        <v>0</v>
      </c>
      <c r="BH142" s="187" t="n">
        <f aca="false">IF(N142="zníž. prenesená",J142,0)</f>
        <v>0</v>
      </c>
      <c r="BI142" s="187" t="n">
        <f aca="false">IF(N142="nulová",J142,0)</f>
        <v>0</v>
      </c>
      <c r="BJ142" s="3" t="s">
        <v>133</v>
      </c>
      <c r="BK142" s="187" t="n">
        <f aca="false">ROUND(I142*H142,2)</f>
        <v>0</v>
      </c>
      <c r="BL142" s="3" t="s">
        <v>132</v>
      </c>
      <c r="BM142" s="186" t="s">
        <v>167</v>
      </c>
    </row>
    <row r="143" s="27" customFormat="true" ht="24.15" hidden="false" customHeight="true" outlineLevel="0" collapsed="false">
      <c r="A143" s="22"/>
      <c r="B143" s="174"/>
      <c r="C143" s="188" t="s">
        <v>168</v>
      </c>
      <c r="D143" s="188" t="s">
        <v>129</v>
      </c>
      <c r="E143" s="189" t="s">
        <v>405</v>
      </c>
      <c r="F143" s="190" t="s">
        <v>406</v>
      </c>
      <c r="G143" s="191" t="s">
        <v>400</v>
      </c>
      <c r="H143" s="192" t="n">
        <v>15</v>
      </c>
      <c r="I143" s="193"/>
      <c r="J143" s="194" t="n">
        <f aca="false">ROUND(I143*H143,2)</f>
        <v>0</v>
      </c>
      <c r="K143" s="181"/>
      <c r="L143" s="23"/>
      <c r="M143" s="182"/>
      <c r="N143" s="183" t="s">
        <v>39</v>
      </c>
      <c r="O143" s="65"/>
      <c r="P143" s="184" t="n">
        <f aca="false">O143*H143</f>
        <v>0</v>
      </c>
      <c r="Q143" s="184" t="n">
        <v>0</v>
      </c>
      <c r="R143" s="184" t="n">
        <f aca="false">Q143*H143</f>
        <v>0</v>
      </c>
      <c r="S143" s="184" t="n">
        <v>0</v>
      </c>
      <c r="T143" s="185" t="n">
        <f aca="false">S143*H143</f>
        <v>0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86" t="s">
        <v>132</v>
      </c>
      <c r="AT143" s="186" t="s">
        <v>129</v>
      </c>
      <c r="AU143" s="186" t="s">
        <v>133</v>
      </c>
      <c r="AY143" s="3" t="s">
        <v>127</v>
      </c>
      <c r="BE143" s="187" t="n">
        <f aca="false">IF(N143="základná",J143,0)</f>
        <v>0</v>
      </c>
      <c r="BF143" s="187" t="n">
        <f aca="false">IF(N143="znížená",J143,0)</f>
        <v>0</v>
      </c>
      <c r="BG143" s="187" t="n">
        <f aca="false">IF(N143="zákl. prenesená",J143,0)</f>
        <v>0</v>
      </c>
      <c r="BH143" s="187" t="n">
        <f aca="false">IF(N143="zníž. prenesená",J143,0)</f>
        <v>0</v>
      </c>
      <c r="BI143" s="187" t="n">
        <f aca="false">IF(N143="nulová",J143,0)</f>
        <v>0</v>
      </c>
      <c r="BJ143" s="3" t="s">
        <v>133</v>
      </c>
      <c r="BK143" s="187" t="n">
        <f aca="false">ROUND(I143*H143,2)</f>
        <v>0</v>
      </c>
      <c r="BL143" s="3" t="s">
        <v>132</v>
      </c>
      <c r="BM143" s="186" t="s">
        <v>171</v>
      </c>
    </row>
    <row r="144" s="27" customFormat="true" ht="33" hidden="false" customHeight="true" outlineLevel="0" collapsed="false">
      <c r="A144" s="22"/>
      <c r="B144" s="174"/>
      <c r="C144" s="195" t="s">
        <v>154</v>
      </c>
      <c r="D144" s="195" t="s">
        <v>197</v>
      </c>
      <c r="E144" s="196" t="s">
        <v>407</v>
      </c>
      <c r="F144" s="197" t="s">
        <v>408</v>
      </c>
      <c r="G144" s="198" t="s">
        <v>134</v>
      </c>
      <c r="H144" s="199" t="n">
        <v>2.505</v>
      </c>
      <c r="I144" s="200"/>
      <c r="J144" s="201" t="n">
        <f aca="false">ROUND(I144*H144,2)</f>
        <v>0</v>
      </c>
      <c r="K144" s="202"/>
      <c r="L144" s="203"/>
      <c r="M144" s="204"/>
      <c r="N144" s="205" t="s">
        <v>39</v>
      </c>
      <c r="O144" s="65"/>
      <c r="P144" s="184" t="n">
        <f aca="false">O144*H144</f>
        <v>0</v>
      </c>
      <c r="Q144" s="184" t="n">
        <v>0</v>
      </c>
      <c r="R144" s="184" t="n">
        <f aca="false">Q144*H144</f>
        <v>0</v>
      </c>
      <c r="S144" s="184" t="n">
        <v>0</v>
      </c>
      <c r="T144" s="185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86" t="s">
        <v>139</v>
      </c>
      <c r="AT144" s="186" t="s">
        <v>197</v>
      </c>
      <c r="AU144" s="186" t="s">
        <v>133</v>
      </c>
      <c r="AY144" s="3" t="s">
        <v>127</v>
      </c>
      <c r="BE144" s="187" t="n">
        <f aca="false">IF(N144="základná",J144,0)</f>
        <v>0</v>
      </c>
      <c r="BF144" s="187" t="n">
        <f aca="false">IF(N144="znížená",J144,0)</f>
        <v>0</v>
      </c>
      <c r="BG144" s="187" t="n">
        <f aca="false">IF(N144="zákl. prenesená",J144,0)</f>
        <v>0</v>
      </c>
      <c r="BH144" s="187" t="n">
        <f aca="false">IF(N144="zníž. prenesená",J144,0)</f>
        <v>0</v>
      </c>
      <c r="BI144" s="187" t="n">
        <f aca="false">IF(N144="nulová",J144,0)</f>
        <v>0</v>
      </c>
      <c r="BJ144" s="3" t="s">
        <v>133</v>
      </c>
      <c r="BK144" s="187" t="n">
        <f aca="false">ROUND(I144*H144,2)</f>
        <v>0</v>
      </c>
      <c r="BL144" s="3" t="s">
        <v>132</v>
      </c>
      <c r="BM144" s="186" t="s">
        <v>172</v>
      </c>
    </row>
    <row r="145" s="27" customFormat="true" ht="16.5" hidden="false" customHeight="true" outlineLevel="0" collapsed="false">
      <c r="A145" s="22"/>
      <c r="B145" s="174"/>
      <c r="C145" s="188" t="s">
        <v>173</v>
      </c>
      <c r="D145" s="188" t="s">
        <v>129</v>
      </c>
      <c r="E145" s="189" t="s">
        <v>409</v>
      </c>
      <c r="F145" s="190" t="s">
        <v>410</v>
      </c>
      <c r="G145" s="191" t="s">
        <v>134</v>
      </c>
      <c r="H145" s="192" t="n">
        <v>2</v>
      </c>
      <c r="I145" s="193"/>
      <c r="J145" s="194" t="n">
        <f aca="false">ROUND(I145*H145,2)</f>
        <v>0</v>
      </c>
      <c r="K145" s="181"/>
      <c r="L145" s="23"/>
      <c r="M145" s="182"/>
      <c r="N145" s="183" t="s">
        <v>39</v>
      </c>
      <c r="O145" s="65"/>
      <c r="P145" s="184" t="n">
        <f aca="false">O145*H145</f>
        <v>0</v>
      </c>
      <c r="Q145" s="184" t="n">
        <v>0</v>
      </c>
      <c r="R145" s="184" t="n">
        <f aca="false">Q145*H145</f>
        <v>0</v>
      </c>
      <c r="S145" s="184" t="n">
        <v>0</v>
      </c>
      <c r="T145" s="185" t="n">
        <f aca="false">S145*H145</f>
        <v>0</v>
      </c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R145" s="186" t="s">
        <v>132</v>
      </c>
      <c r="AT145" s="186" t="s">
        <v>129</v>
      </c>
      <c r="AU145" s="186" t="s">
        <v>133</v>
      </c>
      <c r="AY145" s="3" t="s">
        <v>127</v>
      </c>
      <c r="BE145" s="187" t="n">
        <f aca="false">IF(N145="základná",J145,0)</f>
        <v>0</v>
      </c>
      <c r="BF145" s="187" t="n">
        <f aca="false">IF(N145="znížená",J145,0)</f>
        <v>0</v>
      </c>
      <c r="BG145" s="187" t="n">
        <f aca="false">IF(N145="zákl. prenesená",J145,0)</f>
        <v>0</v>
      </c>
      <c r="BH145" s="187" t="n">
        <f aca="false">IF(N145="zníž. prenesená",J145,0)</f>
        <v>0</v>
      </c>
      <c r="BI145" s="187" t="n">
        <f aca="false">IF(N145="nulová",J145,0)</f>
        <v>0</v>
      </c>
      <c r="BJ145" s="3" t="s">
        <v>133</v>
      </c>
      <c r="BK145" s="187" t="n">
        <f aca="false">ROUND(I145*H145,2)</f>
        <v>0</v>
      </c>
      <c r="BL145" s="3" t="s">
        <v>132</v>
      </c>
      <c r="BM145" s="186" t="s">
        <v>174</v>
      </c>
    </row>
    <row r="146" s="27" customFormat="true" ht="24.15" hidden="false" customHeight="true" outlineLevel="0" collapsed="false">
      <c r="A146" s="22"/>
      <c r="B146" s="174"/>
      <c r="C146" s="195" t="s">
        <v>158</v>
      </c>
      <c r="D146" s="195" t="s">
        <v>197</v>
      </c>
      <c r="E146" s="196" t="s">
        <v>411</v>
      </c>
      <c r="F146" s="197" t="s">
        <v>412</v>
      </c>
      <c r="G146" s="198" t="s">
        <v>134</v>
      </c>
      <c r="H146" s="199" t="n">
        <v>2</v>
      </c>
      <c r="I146" s="200"/>
      <c r="J146" s="201" t="n">
        <f aca="false">ROUND(I146*H146,2)</f>
        <v>0</v>
      </c>
      <c r="K146" s="202"/>
      <c r="L146" s="203"/>
      <c r="M146" s="204"/>
      <c r="N146" s="205" t="s">
        <v>39</v>
      </c>
      <c r="O146" s="65"/>
      <c r="P146" s="184" t="n">
        <f aca="false">O146*H146</f>
        <v>0</v>
      </c>
      <c r="Q146" s="184" t="n">
        <v>0</v>
      </c>
      <c r="R146" s="184" t="n">
        <f aca="false">Q146*H146</f>
        <v>0</v>
      </c>
      <c r="S146" s="184" t="n">
        <v>0</v>
      </c>
      <c r="T146" s="185" t="n">
        <f aca="false">S146*H146</f>
        <v>0</v>
      </c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R146" s="186" t="s">
        <v>139</v>
      </c>
      <c r="AT146" s="186" t="s">
        <v>197</v>
      </c>
      <c r="AU146" s="186" t="s">
        <v>133</v>
      </c>
      <c r="AY146" s="3" t="s">
        <v>127</v>
      </c>
      <c r="BE146" s="187" t="n">
        <f aca="false">IF(N146="základná",J146,0)</f>
        <v>0</v>
      </c>
      <c r="BF146" s="187" t="n">
        <f aca="false">IF(N146="znížená",J146,0)</f>
        <v>0</v>
      </c>
      <c r="BG146" s="187" t="n">
        <f aca="false">IF(N146="zákl. prenesená",J146,0)</f>
        <v>0</v>
      </c>
      <c r="BH146" s="187" t="n">
        <f aca="false">IF(N146="zníž. prenesená",J146,0)</f>
        <v>0</v>
      </c>
      <c r="BI146" s="187" t="n">
        <f aca="false">IF(N146="nulová",J146,0)</f>
        <v>0</v>
      </c>
      <c r="BJ146" s="3" t="s">
        <v>133</v>
      </c>
      <c r="BK146" s="187" t="n">
        <f aca="false">ROUND(I146*H146,2)</f>
        <v>0</v>
      </c>
      <c r="BL146" s="3" t="s">
        <v>132</v>
      </c>
      <c r="BM146" s="186" t="s">
        <v>175</v>
      </c>
    </row>
    <row r="147" s="27" customFormat="true" ht="24.15" hidden="false" customHeight="true" outlineLevel="0" collapsed="false">
      <c r="A147" s="22"/>
      <c r="B147" s="174"/>
      <c r="C147" s="188" t="s">
        <v>176</v>
      </c>
      <c r="D147" s="188" t="s">
        <v>129</v>
      </c>
      <c r="E147" s="189" t="s">
        <v>413</v>
      </c>
      <c r="F147" s="190" t="s">
        <v>414</v>
      </c>
      <c r="G147" s="191" t="s">
        <v>134</v>
      </c>
      <c r="H147" s="192" t="n">
        <v>1</v>
      </c>
      <c r="I147" s="193"/>
      <c r="J147" s="194" t="n">
        <f aca="false">ROUND(I147*H147,2)</f>
        <v>0</v>
      </c>
      <c r="K147" s="181"/>
      <c r="L147" s="23"/>
      <c r="M147" s="182"/>
      <c r="N147" s="183" t="s">
        <v>39</v>
      </c>
      <c r="O147" s="65"/>
      <c r="P147" s="184" t="n">
        <f aca="false">O147*H147</f>
        <v>0</v>
      </c>
      <c r="Q147" s="184" t="n">
        <v>0</v>
      </c>
      <c r="R147" s="184" t="n">
        <f aca="false">Q147*H147</f>
        <v>0</v>
      </c>
      <c r="S147" s="184" t="n">
        <v>0</v>
      </c>
      <c r="T147" s="185" t="n">
        <f aca="false">S147*H147</f>
        <v>0</v>
      </c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R147" s="186" t="s">
        <v>132</v>
      </c>
      <c r="AT147" s="186" t="s">
        <v>129</v>
      </c>
      <c r="AU147" s="186" t="s">
        <v>133</v>
      </c>
      <c r="AY147" s="3" t="s">
        <v>127</v>
      </c>
      <c r="BE147" s="187" t="n">
        <f aca="false">IF(N147="základná",J147,0)</f>
        <v>0</v>
      </c>
      <c r="BF147" s="187" t="n">
        <f aca="false">IF(N147="znížená",J147,0)</f>
        <v>0</v>
      </c>
      <c r="BG147" s="187" t="n">
        <f aca="false">IF(N147="zákl. prenesená",J147,0)</f>
        <v>0</v>
      </c>
      <c r="BH147" s="187" t="n">
        <f aca="false">IF(N147="zníž. prenesená",J147,0)</f>
        <v>0</v>
      </c>
      <c r="BI147" s="187" t="n">
        <f aca="false">IF(N147="nulová",J147,0)</f>
        <v>0</v>
      </c>
      <c r="BJ147" s="3" t="s">
        <v>133</v>
      </c>
      <c r="BK147" s="187" t="n">
        <f aca="false">ROUND(I147*H147,2)</f>
        <v>0</v>
      </c>
      <c r="BL147" s="3" t="s">
        <v>132</v>
      </c>
      <c r="BM147" s="186" t="s">
        <v>177</v>
      </c>
    </row>
    <row r="148" s="27" customFormat="true" ht="21.75" hidden="false" customHeight="true" outlineLevel="0" collapsed="false">
      <c r="A148" s="22"/>
      <c r="B148" s="174"/>
      <c r="C148" s="195" t="s">
        <v>159</v>
      </c>
      <c r="D148" s="195" t="s">
        <v>197</v>
      </c>
      <c r="E148" s="196" t="s">
        <v>415</v>
      </c>
      <c r="F148" s="197" t="s">
        <v>416</v>
      </c>
      <c r="G148" s="198" t="s">
        <v>134</v>
      </c>
      <c r="H148" s="199" t="n">
        <v>1</v>
      </c>
      <c r="I148" s="200"/>
      <c r="J148" s="201" t="n">
        <f aca="false">ROUND(I148*H148,2)</f>
        <v>0</v>
      </c>
      <c r="K148" s="202"/>
      <c r="L148" s="203"/>
      <c r="M148" s="204"/>
      <c r="N148" s="205" t="s">
        <v>39</v>
      </c>
      <c r="O148" s="65"/>
      <c r="P148" s="184" t="n">
        <f aca="false">O148*H148</f>
        <v>0</v>
      </c>
      <c r="Q148" s="184" t="n">
        <v>0</v>
      </c>
      <c r="R148" s="184" t="n">
        <f aca="false">Q148*H148</f>
        <v>0</v>
      </c>
      <c r="S148" s="184" t="n">
        <v>0</v>
      </c>
      <c r="T148" s="185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86" t="s">
        <v>139</v>
      </c>
      <c r="AT148" s="186" t="s">
        <v>197</v>
      </c>
      <c r="AU148" s="186" t="s">
        <v>133</v>
      </c>
      <c r="AY148" s="3" t="s">
        <v>127</v>
      </c>
      <c r="BE148" s="187" t="n">
        <f aca="false">IF(N148="základná",J148,0)</f>
        <v>0</v>
      </c>
      <c r="BF148" s="187" t="n">
        <f aca="false">IF(N148="znížená",J148,0)</f>
        <v>0</v>
      </c>
      <c r="BG148" s="187" t="n">
        <f aca="false">IF(N148="zákl. prenesená",J148,0)</f>
        <v>0</v>
      </c>
      <c r="BH148" s="187" t="n">
        <f aca="false">IF(N148="zníž. prenesená",J148,0)</f>
        <v>0</v>
      </c>
      <c r="BI148" s="187" t="n">
        <f aca="false">IF(N148="nulová",J148,0)</f>
        <v>0</v>
      </c>
      <c r="BJ148" s="3" t="s">
        <v>133</v>
      </c>
      <c r="BK148" s="187" t="n">
        <f aca="false">ROUND(I148*H148,2)</f>
        <v>0</v>
      </c>
      <c r="BL148" s="3" t="s">
        <v>132</v>
      </c>
      <c r="BM148" s="186" t="s">
        <v>180</v>
      </c>
    </row>
    <row r="149" s="27" customFormat="true" ht="24.15" hidden="false" customHeight="true" outlineLevel="0" collapsed="false">
      <c r="A149" s="22"/>
      <c r="B149" s="174"/>
      <c r="C149" s="195" t="s">
        <v>181</v>
      </c>
      <c r="D149" s="195" t="s">
        <v>197</v>
      </c>
      <c r="E149" s="196" t="s">
        <v>417</v>
      </c>
      <c r="F149" s="197" t="s">
        <v>418</v>
      </c>
      <c r="G149" s="198" t="s">
        <v>134</v>
      </c>
      <c r="H149" s="199" t="n">
        <v>1</v>
      </c>
      <c r="I149" s="200"/>
      <c r="J149" s="201" t="n">
        <f aca="false">ROUND(I149*H149,2)</f>
        <v>0</v>
      </c>
      <c r="K149" s="202"/>
      <c r="L149" s="203"/>
      <c r="M149" s="204"/>
      <c r="N149" s="205" t="s">
        <v>39</v>
      </c>
      <c r="O149" s="65"/>
      <c r="P149" s="184" t="n">
        <f aca="false">O149*H149</f>
        <v>0</v>
      </c>
      <c r="Q149" s="184" t="n">
        <v>0</v>
      </c>
      <c r="R149" s="184" t="n">
        <f aca="false">Q149*H149</f>
        <v>0</v>
      </c>
      <c r="S149" s="184" t="n">
        <v>0</v>
      </c>
      <c r="T149" s="185" t="n">
        <f aca="false">S149*H149</f>
        <v>0</v>
      </c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R149" s="186" t="s">
        <v>139</v>
      </c>
      <c r="AT149" s="186" t="s">
        <v>197</v>
      </c>
      <c r="AU149" s="186" t="s">
        <v>133</v>
      </c>
      <c r="AY149" s="3" t="s">
        <v>127</v>
      </c>
      <c r="BE149" s="187" t="n">
        <f aca="false">IF(N149="základná",J149,0)</f>
        <v>0</v>
      </c>
      <c r="BF149" s="187" t="n">
        <f aca="false">IF(N149="znížená",J149,0)</f>
        <v>0</v>
      </c>
      <c r="BG149" s="187" t="n">
        <f aca="false">IF(N149="zákl. prenesená",J149,0)</f>
        <v>0</v>
      </c>
      <c r="BH149" s="187" t="n">
        <f aca="false">IF(N149="zníž. prenesená",J149,0)</f>
        <v>0</v>
      </c>
      <c r="BI149" s="187" t="n">
        <f aca="false">IF(N149="nulová",J149,0)</f>
        <v>0</v>
      </c>
      <c r="BJ149" s="3" t="s">
        <v>133</v>
      </c>
      <c r="BK149" s="187" t="n">
        <f aca="false">ROUND(I149*H149,2)</f>
        <v>0</v>
      </c>
      <c r="BL149" s="3" t="s">
        <v>132</v>
      </c>
      <c r="BM149" s="186" t="s">
        <v>185</v>
      </c>
    </row>
    <row r="150" s="27" customFormat="true" ht="33" hidden="false" customHeight="true" outlineLevel="0" collapsed="false">
      <c r="A150" s="22"/>
      <c r="B150" s="174"/>
      <c r="C150" s="188" t="s">
        <v>161</v>
      </c>
      <c r="D150" s="188" t="s">
        <v>129</v>
      </c>
      <c r="E150" s="189" t="s">
        <v>419</v>
      </c>
      <c r="F150" s="190" t="s">
        <v>420</v>
      </c>
      <c r="G150" s="191" t="s">
        <v>134</v>
      </c>
      <c r="H150" s="192" t="n">
        <v>1</v>
      </c>
      <c r="I150" s="193"/>
      <c r="J150" s="194" t="n">
        <f aca="false">ROUND(I150*H150,2)</f>
        <v>0</v>
      </c>
      <c r="K150" s="181"/>
      <c r="L150" s="23"/>
      <c r="M150" s="182"/>
      <c r="N150" s="183" t="s">
        <v>39</v>
      </c>
      <c r="O150" s="65"/>
      <c r="P150" s="184" t="n">
        <f aca="false">O150*H150</f>
        <v>0</v>
      </c>
      <c r="Q150" s="184" t="n">
        <v>0</v>
      </c>
      <c r="R150" s="184" t="n">
        <f aca="false">Q150*H150</f>
        <v>0</v>
      </c>
      <c r="S150" s="184" t="n">
        <v>0</v>
      </c>
      <c r="T150" s="185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86" t="s">
        <v>132</v>
      </c>
      <c r="AT150" s="186" t="s">
        <v>129</v>
      </c>
      <c r="AU150" s="186" t="s">
        <v>133</v>
      </c>
      <c r="AY150" s="3" t="s">
        <v>127</v>
      </c>
      <c r="BE150" s="187" t="n">
        <f aca="false">IF(N150="základná",J150,0)</f>
        <v>0</v>
      </c>
      <c r="BF150" s="187" t="n">
        <f aca="false">IF(N150="znížená",J150,0)</f>
        <v>0</v>
      </c>
      <c r="BG150" s="187" t="n">
        <f aca="false">IF(N150="zákl. prenesená",J150,0)</f>
        <v>0</v>
      </c>
      <c r="BH150" s="187" t="n">
        <f aca="false">IF(N150="zníž. prenesená",J150,0)</f>
        <v>0</v>
      </c>
      <c r="BI150" s="187" t="n">
        <f aca="false">IF(N150="nulová",J150,0)</f>
        <v>0</v>
      </c>
      <c r="BJ150" s="3" t="s">
        <v>133</v>
      </c>
      <c r="BK150" s="187" t="n">
        <f aca="false">ROUND(I150*H150,2)</f>
        <v>0</v>
      </c>
      <c r="BL150" s="3" t="s">
        <v>132</v>
      </c>
      <c r="BM150" s="186" t="s">
        <v>188</v>
      </c>
    </row>
    <row r="151" s="27" customFormat="true" ht="21.75" hidden="false" customHeight="true" outlineLevel="0" collapsed="false">
      <c r="A151" s="22"/>
      <c r="B151" s="174"/>
      <c r="C151" s="195" t="s">
        <v>6</v>
      </c>
      <c r="D151" s="195" t="s">
        <v>197</v>
      </c>
      <c r="E151" s="196" t="s">
        <v>421</v>
      </c>
      <c r="F151" s="197" t="s">
        <v>422</v>
      </c>
      <c r="G151" s="198" t="s">
        <v>134</v>
      </c>
      <c r="H151" s="199" t="n">
        <v>1</v>
      </c>
      <c r="I151" s="200"/>
      <c r="J151" s="201" t="n">
        <f aca="false">ROUND(I151*H151,2)</f>
        <v>0</v>
      </c>
      <c r="K151" s="202"/>
      <c r="L151" s="203"/>
      <c r="M151" s="204"/>
      <c r="N151" s="205" t="s">
        <v>39</v>
      </c>
      <c r="O151" s="65"/>
      <c r="P151" s="184" t="n">
        <f aca="false">O151*H151</f>
        <v>0</v>
      </c>
      <c r="Q151" s="184" t="n">
        <v>0</v>
      </c>
      <c r="R151" s="184" t="n">
        <f aca="false">Q151*H151</f>
        <v>0</v>
      </c>
      <c r="S151" s="184" t="n">
        <v>0</v>
      </c>
      <c r="T151" s="185" t="n">
        <f aca="false">S151*H151</f>
        <v>0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86" t="s">
        <v>139</v>
      </c>
      <c r="AT151" s="186" t="s">
        <v>197</v>
      </c>
      <c r="AU151" s="186" t="s">
        <v>133</v>
      </c>
      <c r="AY151" s="3" t="s">
        <v>127</v>
      </c>
      <c r="BE151" s="187" t="n">
        <f aca="false">IF(N151="základná",J151,0)</f>
        <v>0</v>
      </c>
      <c r="BF151" s="187" t="n">
        <f aca="false">IF(N151="znížená",J151,0)</f>
        <v>0</v>
      </c>
      <c r="BG151" s="187" t="n">
        <f aca="false">IF(N151="zákl. prenesená",J151,0)</f>
        <v>0</v>
      </c>
      <c r="BH151" s="187" t="n">
        <f aca="false">IF(N151="zníž. prenesená",J151,0)</f>
        <v>0</v>
      </c>
      <c r="BI151" s="187" t="n">
        <f aca="false">IF(N151="nulová",J151,0)</f>
        <v>0</v>
      </c>
      <c r="BJ151" s="3" t="s">
        <v>133</v>
      </c>
      <c r="BK151" s="187" t="n">
        <f aca="false">ROUND(I151*H151,2)</f>
        <v>0</v>
      </c>
      <c r="BL151" s="3" t="s">
        <v>132</v>
      </c>
      <c r="BM151" s="186" t="s">
        <v>191</v>
      </c>
    </row>
    <row r="152" s="27" customFormat="true" ht="24.15" hidden="false" customHeight="true" outlineLevel="0" collapsed="false">
      <c r="A152" s="22"/>
      <c r="B152" s="174"/>
      <c r="C152" s="188" t="s">
        <v>164</v>
      </c>
      <c r="D152" s="188" t="s">
        <v>129</v>
      </c>
      <c r="E152" s="189" t="s">
        <v>423</v>
      </c>
      <c r="F152" s="190" t="s">
        <v>424</v>
      </c>
      <c r="G152" s="191" t="s">
        <v>400</v>
      </c>
      <c r="H152" s="192" t="n">
        <v>15</v>
      </c>
      <c r="I152" s="193"/>
      <c r="J152" s="194" t="n">
        <f aca="false">ROUND(I152*H152,2)</f>
        <v>0</v>
      </c>
      <c r="K152" s="181"/>
      <c r="L152" s="23"/>
      <c r="M152" s="182"/>
      <c r="N152" s="183" t="s">
        <v>39</v>
      </c>
      <c r="O152" s="65"/>
      <c r="P152" s="184" t="n">
        <f aca="false">O152*H152</f>
        <v>0</v>
      </c>
      <c r="Q152" s="184" t="n">
        <v>0</v>
      </c>
      <c r="R152" s="184" t="n">
        <f aca="false">Q152*H152</f>
        <v>0</v>
      </c>
      <c r="S152" s="184" t="n">
        <v>0</v>
      </c>
      <c r="T152" s="185" t="n">
        <f aca="false">S152*H152</f>
        <v>0</v>
      </c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R152" s="186" t="s">
        <v>132</v>
      </c>
      <c r="AT152" s="186" t="s">
        <v>129</v>
      </c>
      <c r="AU152" s="186" t="s">
        <v>133</v>
      </c>
      <c r="AY152" s="3" t="s">
        <v>127</v>
      </c>
      <c r="BE152" s="187" t="n">
        <f aca="false">IF(N152="základná",J152,0)</f>
        <v>0</v>
      </c>
      <c r="BF152" s="187" t="n">
        <f aca="false">IF(N152="znížená",J152,0)</f>
        <v>0</v>
      </c>
      <c r="BG152" s="187" t="n">
        <f aca="false">IF(N152="zákl. prenesená",J152,0)</f>
        <v>0</v>
      </c>
      <c r="BH152" s="187" t="n">
        <f aca="false">IF(N152="zníž. prenesená",J152,0)</f>
        <v>0</v>
      </c>
      <c r="BI152" s="187" t="n">
        <f aca="false">IF(N152="nulová",J152,0)</f>
        <v>0</v>
      </c>
      <c r="BJ152" s="3" t="s">
        <v>133</v>
      </c>
      <c r="BK152" s="187" t="n">
        <f aca="false">ROUND(I152*H152,2)</f>
        <v>0</v>
      </c>
      <c r="BL152" s="3" t="s">
        <v>132</v>
      </c>
      <c r="BM152" s="186" t="s">
        <v>195</v>
      </c>
    </row>
    <row r="153" s="27" customFormat="true" ht="16.5" hidden="false" customHeight="true" outlineLevel="0" collapsed="false">
      <c r="A153" s="22"/>
      <c r="B153" s="174"/>
      <c r="C153" s="188" t="s">
        <v>196</v>
      </c>
      <c r="D153" s="188" t="s">
        <v>129</v>
      </c>
      <c r="E153" s="189" t="s">
        <v>425</v>
      </c>
      <c r="F153" s="190" t="s">
        <v>426</v>
      </c>
      <c r="G153" s="191" t="s">
        <v>400</v>
      </c>
      <c r="H153" s="192" t="n">
        <v>15</v>
      </c>
      <c r="I153" s="193"/>
      <c r="J153" s="194" t="n">
        <f aca="false">ROUND(I153*H153,2)</f>
        <v>0</v>
      </c>
      <c r="K153" s="181"/>
      <c r="L153" s="23"/>
      <c r="M153" s="182"/>
      <c r="N153" s="183" t="s">
        <v>39</v>
      </c>
      <c r="O153" s="65"/>
      <c r="P153" s="184" t="n">
        <f aca="false">O153*H153</f>
        <v>0</v>
      </c>
      <c r="Q153" s="184" t="n">
        <v>0</v>
      </c>
      <c r="R153" s="184" t="n">
        <f aca="false">Q153*H153</f>
        <v>0</v>
      </c>
      <c r="S153" s="184" t="n">
        <v>0</v>
      </c>
      <c r="T153" s="185" t="n">
        <f aca="false">S153*H153</f>
        <v>0</v>
      </c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R153" s="186" t="s">
        <v>132</v>
      </c>
      <c r="AT153" s="186" t="s">
        <v>129</v>
      </c>
      <c r="AU153" s="186" t="s">
        <v>133</v>
      </c>
      <c r="AY153" s="3" t="s">
        <v>127</v>
      </c>
      <c r="BE153" s="187" t="n">
        <f aca="false">IF(N153="základná",J153,0)</f>
        <v>0</v>
      </c>
      <c r="BF153" s="187" t="n">
        <f aca="false">IF(N153="znížená",J153,0)</f>
        <v>0</v>
      </c>
      <c r="BG153" s="187" t="n">
        <f aca="false">IF(N153="zákl. prenesená",J153,0)</f>
        <v>0</v>
      </c>
      <c r="BH153" s="187" t="n">
        <f aca="false">IF(N153="zníž. prenesená",J153,0)</f>
        <v>0</v>
      </c>
      <c r="BI153" s="187" t="n">
        <f aca="false">IF(N153="nulová",J153,0)</f>
        <v>0</v>
      </c>
      <c r="BJ153" s="3" t="s">
        <v>133</v>
      </c>
      <c r="BK153" s="187" t="n">
        <f aca="false">ROUND(I153*H153,2)</f>
        <v>0</v>
      </c>
      <c r="BL153" s="3" t="s">
        <v>132</v>
      </c>
      <c r="BM153" s="186" t="s">
        <v>200</v>
      </c>
    </row>
    <row r="154" s="27" customFormat="true" ht="33" hidden="false" customHeight="true" outlineLevel="0" collapsed="false">
      <c r="A154" s="22"/>
      <c r="B154" s="174"/>
      <c r="C154" s="188" t="s">
        <v>166</v>
      </c>
      <c r="D154" s="188" t="s">
        <v>129</v>
      </c>
      <c r="E154" s="189" t="s">
        <v>427</v>
      </c>
      <c r="F154" s="190" t="s">
        <v>428</v>
      </c>
      <c r="G154" s="191" t="s">
        <v>134</v>
      </c>
      <c r="H154" s="192" t="n">
        <v>1</v>
      </c>
      <c r="I154" s="193"/>
      <c r="J154" s="194" t="n">
        <f aca="false">ROUND(I154*H154,2)</f>
        <v>0</v>
      </c>
      <c r="K154" s="181"/>
      <c r="L154" s="23"/>
      <c r="M154" s="182"/>
      <c r="N154" s="183" t="s">
        <v>39</v>
      </c>
      <c r="O154" s="65"/>
      <c r="P154" s="184" t="n">
        <f aca="false">O154*H154</f>
        <v>0</v>
      </c>
      <c r="Q154" s="184" t="n">
        <v>0</v>
      </c>
      <c r="R154" s="184" t="n">
        <f aca="false">Q154*H154</f>
        <v>0</v>
      </c>
      <c r="S154" s="184" t="n">
        <v>0</v>
      </c>
      <c r="T154" s="185" t="n">
        <f aca="false">S154*H154</f>
        <v>0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86" t="s">
        <v>132</v>
      </c>
      <c r="AT154" s="186" t="s">
        <v>129</v>
      </c>
      <c r="AU154" s="186" t="s">
        <v>133</v>
      </c>
      <c r="AY154" s="3" t="s">
        <v>127</v>
      </c>
      <c r="BE154" s="187" t="n">
        <f aca="false">IF(N154="základná",J154,0)</f>
        <v>0</v>
      </c>
      <c r="BF154" s="187" t="n">
        <f aca="false">IF(N154="znížená",J154,0)</f>
        <v>0</v>
      </c>
      <c r="BG154" s="187" t="n">
        <f aca="false">IF(N154="zákl. prenesená",J154,0)</f>
        <v>0</v>
      </c>
      <c r="BH154" s="187" t="n">
        <f aca="false">IF(N154="zníž. prenesená",J154,0)</f>
        <v>0</v>
      </c>
      <c r="BI154" s="187" t="n">
        <f aca="false">IF(N154="nulová",J154,0)</f>
        <v>0</v>
      </c>
      <c r="BJ154" s="3" t="s">
        <v>133</v>
      </c>
      <c r="BK154" s="187" t="n">
        <f aca="false">ROUND(I154*H154,2)</f>
        <v>0</v>
      </c>
      <c r="BL154" s="3" t="s">
        <v>132</v>
      </c>
      <c r="BM154" s="186" t="s">
        <v>203</v>
      </c>
    </row>
    <row r="155" s="27" customFormat="true" ht="16.5" hidden="false" customHeight="true" outlineLevel="0" collapsed="false">
      <c r="A155" s="22"/>
      <c r="B155" s="174"/>
      <c r="C155" s="195" t="s">
        <v>204</v>
      </c>
      <c r="D155" s="195" t="s">
        <v>197</v>
      </c>
      <c r="E155" s="196" t="s">
        <v>429</v>
      </c>
      <c r="F155" s="197" t="s">
        <v>430</v>
      </c>
      <c r="G155" s="198" t="s">
        <v>134</v>
      </c>
      <c r="H155" s="199" t="n">
        <v>1</v>
      </c>
      <c r="I155" s="200"/>
      <c r="J155" s="201" t="n">
        <f aca="false">ROUND(I155*H155,2)</f>
        <v>0</v>
      </c>
      <c r="K155" s="202"/>
      <c r="L155" s="203"/>
      <c r="M155" s="204"/>
      <c r="N155" s="205" t="s">
        <v>39</v>
      </c>
      <c r="O155" s="65"/>
      <c r="P155" s="184" t="n">
        <f aca="false">O155*H155</f>
        <v>0</v>
      </c>
      <c r="Q155" s="184" t="n">
        <v>0</v>
      </c>
      <c r="R155" s="184" t="n">
        <f aca="false">Q155*H155</f>
        <v>0</v>
      </c>
      <c r="S155" s="184" t="n">
        <v>0</v>
      </c>
      <c r="T155" s="185" t="n">
        <f aca="false">S155*H155</f>
        <v>0</v>
      </c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R155" s="186" t="s">
        <v>139</v>
      </c>
      <c r="AT155" s="186" t="s">
        <v>197</v>
      </c>
      <c r="AU155" s="186" t="s">
        <v>133</v>
      </c>
      <c r="AY155" s="3" t="s">
        <v>127</v>
      </c>
      <c r="BE155" s="187" t="n">
        <f aca="false">IF(N155="základná",J155,0)</f>
        <v>0</v>
      </c>
      <c r="BF155" s="187" t="n">
        <f aca="false">IF(N155="znížená",J155,0)</f>
        <v>0</v>
      </c>
      <c r="BG155" s="187" t="n">
        <f aca="false">IF(N155="zákl. prenesená",J155,0)</f>
        <v>0</v>
      </c>
      <c r="BH155" s="187" t="n">
        <f aca="false">IF(N155="zníž. prenesená",J155,0)</f>
        <v>0</v>
      </c>
      <c r="BI155" s="187" t="n">
        <f aca="false">IF(N155="nulová",J155,0)</f>
        <v>0</v>
      </c>
      <c r="BJ155" s="3" t="s">
        <v>133</v>
      </c>
      <c r="BK155" s="187" t="n">
        <f aca="false">ROUND(I155*H155,2)</f>
        <v>0</v>
      </c>
      <c r="BL155" s="3" t="s">
        <v>132</v>
      </c>
      <c r="BM155" s="186" t="s">
        <v>207</v>
      </c>
    </row>
    <row r="156" s="27" customFormat="true" ht="33" hidden="false" customHeight="true" outlineLevel="0" collapsed="false">
      <c r="A156" s="22"/>
      <c r="B156" s="174"/>
      <c r="C156" s="211" t="s">
        <v>167</v>
      </c>
      <c r="D156" s="211" t="s">
        <v>129</v>
      </c>
      <c r="E156" s="212" t="s">
        <v>431</v>
      </c>
      <c r="F156" s="213" t="s">
        <v>432</v>
      </c>
      <c r="G156" s="214" t="s">
        <v>400</v>
      </c>
      <c r="H156" s="215" t="n">
        <v>13</v>
      </c>
      <c r="I156" s="216"/>
      <c r="J156" s="216" t="n">
        <f aca="false">ROUND(I156*H156,2)</f>
        <v>0</v>
      </c>
      <c r="K156" s="181"/>
      <c r="L156" s="23"/>
      <c r="M156" s="182"/>
      <c r="N156" s="183" t="s">
        <v>39</v>
      </c>
      <c r="O156" s="65"/>
      <c r="P156" s="184" t="n">
        <f aca="false">O156*H156</f>
        <v>0</v>
      </c>
      <c r="Q156" s="184" t="n">
        <v>0</v>
      </c>
      <c r="R156" s="184" t="n">
        <f aca="false">Q156*H156</f>
        <v>0</v>
      </c>
      <c r="S156" s="184" t="n">
        <v>0</v>
      </c>
      <c r="T156" s="185" t="n">
        <f aca="false">S156*H156</f>
        <v>0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86" t="s">
        <v>132</v>
      </c>
      <c r="AT156" s="186" t="s">
        <v>129</v>
      </c>
      <c r="AU156" s="186" t="s">
        <v>133</v>
      </c>
      <c r="AY156" s="3" t="s">
        <v>127</v>
      </c>
      <c r="BE156" s="187" t="n">
        <f aca="false">IF(N156="základná",J156,0)</f>
        <v>0</v>
      </c>
      <c r="BF156" s="187" t="n">
        <f aca="false">IF(N156="znížená",J156,0)</f>
        <v>0</v>
      </c>
      <c r="BG156" s="187" t="n">
        <f aca="false">IF(N156="zákl. prenesená",J156,0)</f>
        <v>0</v>
      </c>
      <c r="BH156" s="187" t="n">
        <f aca="false">IF(N156="zníž. prenesená",J156,0)</f>
        <v>0</v>
      </c>
      <c r="BI156" s="187" t="n">
        <f aca="false">IF(N156="nulová",J156,0)</f>
        <v>0</v>
      </c>
      <c r="BJ156" s="3" t="s">
        <v>133</v>
      </c>
      <c r="BK156" s="187" t="n">
        <f aca="false">ROUND(I156*H156,2)</f>
        <v>0</v>
      </c>
      <c r="BL156" s="3" t="s">
        <v>132</v>
      </c>
      <c r="BM156" s="186" t="s">
        <v>433</v>
      </c>
    </row>
    <row r="157" s="27" customFormat="true" ht="24.15" hidden="false" customHeight="true" outlineLevel="0" collapsed="false">
      <c r="A157" s="22"/>
      <c r="B157" s="174"/>
      <c r="C157" s="188" t="s">
        <v>211</v>
      </c>
      <c r="D157" s="188" t="s">
        <v>129</v>
      </c>
      <c r="E157" s="189" t="s">
        <v>434</v>
      </c>
      <c r="F157" s="190" t="s">
        <v>435</v>
      </c>
      <c r="G157" s="191" t="s">
        <v>400</v>
      </c>
      <c r="H157" s="192" t="n">
        <v>15</v>
      </c>
      <c r="I157" s="193"/>
      <c r="J157" s="194" t="n">
        <f aca="false">ROUND(I157*H157,2)</f>
        <v>0</v>
      </c>
      <c r="K157" s="181"/>
      <c r="L157" s="23"/>
      <c r="M157" s="182"/>
      <c r="N157" s="183" t="s">
        <v>39</v>
      </c>
      <c r="O157" s="65"/>
      <c r="P157" s="184" t="n">
        <f aca="false">O157*H157</f>
        <v>0</v>
      </c>
      <c r="Q157" s="184" t="n">
        <v>0</v>
      </c>
      <c r="R157" s="184" t="n">
        <f aca="false">Q157*H157</f>
        <v>0</v>
      </c>
      <c r="S157" s="184" t="n">
        <v>0</v>
      </c>
      <c r="T157" s="185" t="n">
        <f aca="false">S157*H157</f>
        <v>0</v>
      </c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R157" s="186" t="s">
        <v>132</v>
      </c>
      <c r="AT157" s="186" t="s">
        <v>129</v>
      </c>
      <c r="AU157" s="186" t="s">
        <v>133</v>
      </c>
      <c r="AY157" s="3" t="s">
        <v>127</v>
      </c>
      <c r="BE157" s="187" t="n">
        <f aca="false">IF(N157="základná",J157,0)</f>
        <v>0</v>
      </c>
      <c r="BF157" s="187" t="n">
        <f aca="false">IF(N157="znížená",J157,0)</f>
        <v>0</v>
      </c>
      <c r="BG157" s="187" t="n">
        <f aca="false">IF(N157="zákl. prenesená",J157,0)</f>
        <v>0</v>
      </c>
      <c r="BH157" s="187" t="n">
        <f aca="false">IF(N157="zníž. prenesená",J157,0)</f>
        <v>0</v>
      </c>
      <c r="BI157" s="187" t="n">
        <f aca="false">IF(N157="nulová",J157,0)</f>
        <v>0</v>
      </c>
      <c r="BJ157" s="3" t="s">
        <v>133</v>
      </c>
      <c r="BK157" s="187" t="n">
        <f aca="false">ROUND(I157*H157,2)</f>
        <v>0</v>
      </c>
      <c r="BL157" s="3" t="s">
        <v>132</v>
      </c>
      <c r="BM157" s="186" t="s">
        <v>210</v>
      </c>
    </row>
    <row r="158" s="160" customFormat="true" ht="22.8" hidden="false" customHeight="true" outlineLevel="0" collapsed="false">
      <c r="B158" s="161"/>
      <c r="D158" s="162" t="s">
        <v>72</v>
      </c>
      <c r="E158" s="172" t="s">
        <v>155</v>
      </c>
      <c r="F158" s="172" t="s">
        <v>271</v>
      </c>
      <c r="I158" s="164"/>
      <c r="J158" s="173" t="n">
        <f aca="false">BK158</f>
        <v>0</v>
      </c>
      <c r="L158" s="161"/>
      <c r="M158" s="166"/>
      <c r="N158" s="167"/>
      <c r="O158" s="167"/>
      <c r="P158" s="168" t="n">
        <f aca="false">P159</f>
        <v>0</v>
      </c>
      <c r="Q158" s="167"/>
      <c r="R158" s="168" t="n">
        <f aca="false">R159</f>
        <v>0</v>
      </c>
      <c r="S158" s="167"/>
      <c r="T158" s="169" t="n">
        <f aca="false">T159</f>
        <v>0</v>
      </c>
      <c r="AR158" s="162" t="s">
        <v>81</v>
      </c>
      <c r="AT158" s="170" t="s">
        <v>72</v>
      </c>
      <c r="AU158" s="170" t="s">
        <v>81</v>
      </c>
      <c r="AY158" s="162" t="s">
        <v>127</v>
      </c>
      <c r="BK158" s="171" t="n">
        <f aca="false">BK159</f>
        <v>0</v>
      </c>
    </row>
    <row r="159" s="27" customFormat="true" ht="37.8" hidden="false" customHeight="true" outlineLevel="0" collapsed="false">
      <c r="A159" s="22"/>
      <c r="B159" s="174"/>
      <c r="C159" s="211" t="s">
        <v>171</v>
      </c>
      <c r="D159" s="211" t="s">
        <v>129</v>
      </c>
      <c r="E159" s="212" t="s">
        <v>436</v>
      </c>
      <c r="F159" s="213" t="s">
        <v>437</v>
      </c>
      <c r="G159" s="214" t="s">
        <v>400</v>
      </c>
      <c r="H159" s="215" t="n">
        <v>3</v>
      </c>
      <c r="I159" s="216"/>
      <c r="J159" s="216" t="n">
        <f aca="false">ROUND(I159*H159,2)</f>
        <v>0</v>
      </c>
      <c r="K159" s="181"/>
      <c r="L159" s="23"/>
      <c r="M159" s="182"/>
      <c r="N159" s="183" t="s">
        <v>39</v>
      </c>
      <c r="O159" s="65"/>
      <c r="P159" s="184" t="n">
        <f aca="false">O159*H159</f>
        <v>0</v>
      </c>
      <c r="Q159" s="184" t="n">
        <v>0</v>
      </c>
      <c r="R159" s="184" t="n">
        <f aca="false">Q159*H159</f>
        <v>0</v>
      </c>
      <c r="S159" s="184" t="n">
        <v>0</v>
      </c>
      <c r="T159" s="185" t="n">
        <f aca="false">S159*H159</f>
        <v>0</v>
      </c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R159" s="186" t="s">
        <v>132</v>
      </c>
      <c r="AT159" s="186" t="s">
        <v>129</v>
      </c>
      <c r="AU159" s="186" t="s">
        <v>133</v>
      </c>
      <c r="AY159" s="3" t="s">
        <v>127</v>
      </c>
      <c r="BE159" s="187" t="n">
        <f aca="false">IF(N159="základná",J159,0)</f>
        <v>0</v>
      </c>
      <c r="BF159" s="187" t="n">
        <f aca="false">IF(N159="znížená",J159,0)</f>
        <v>0</v>
      </c>
      <c r="BG159" s="187" t="n">
        <f aca="false">IF(N159="zákl. prenesená",J159,0)</f>
        <v>0</v>
      </c>
      <c r="BH159" s="187" t="n">
        <f aca="false">IF(N159="zníž. prenesená",J159,0)</f>
        <v>0</v>
      </c>
      <c r="BI159" s="187" t="n">
        <f aca="false">IF(N159="nulová",J159,0)</f>
        <v>0</v>
      </c>
      <c r="BJ159" s="3" t="s">
        <v>133</v>
      </c>
      <c r="BK159" s="187" t="n">
        <f aca="false">ROUND(I159*H159,2)</f>
        <v>0</v>
      </c>
      <c r="BL159" s="3" t="s">
        <v>132</v>
      </c>
      <c r="BM159" s="186" t="s">
        <v>438</v>
      </c>
    </row>
    <row r="160" s="160" customFormat="true" ht="22.8" hidden="false" customHeight="true" outlineLevel="0" collapsed="false">
      <c r="B160" s="161"/>
      <c r="D160" s="162" t="s">
        <v>72</v>
      </c>
      <c r="E160" s="172" t="s">
        <v>325</v>
      </c>
      <c r="F160" s="172" t="s">
        <v>326</v>
      </c>
      <c r="I160" s="164"/>
      <c r="J160" s="173" t="n">
        <f aca="false">BK160</f>
        <v>0</v>
      </c>
      <c r="L160" s="161"/>
      <c r="M160" s="166"/>
      <c r="N160" s="167"/>
      <c r="O160" s="167"/>
      <c r="P160" s="168" t="n">
        <f aca="false">P161</f>
        <v>0</v>
      </c>
      <c r="Q160" s="167"/>
      <c r="R160" s="168" t="n">
        <f aca="false">R161</f>
        <v>0</v>
      </c>
      <c r="S160" s="167"/>
      <c r="T160" s="169" t="n">
        <f aca="false">T161</f>
        <v>0</v>
      </c>
      <c r="AR160" s="162" t="s">
        <v>81</v>
      </c>
      <c r="AT160" s="170" t="s">
        <v>72</v>
      </c>
      <c r="AU160" s="170" t="s">
        <v>81</v>
      </c>
      <c r="AY160" s="162" t="s">
        <v>127</v>
      </c>
      <c r="BK160" s="171" t="n">
        <f aca="false">BK161</f>
        <v>0</v>
      </c>
    </row>
    <row r="161" s="27" customFormat="true" ht="33" hidden="false" customHeight="true" outlineLevel="0" collapsed="false">
      <c r="A161" s="22"/>
      <c r="B161" s="174"/>
      <c r="C161" s="188" t="s">
        <v>219</v>
      </c>
      <c r="D161" s="188" t="s">
        <v>129</v>
      </c>
      <c r="E161" s="189" t="s">
        <v>439</v>
      </c>
      <c r="F161" s="190" t="s">
        <v>440</v>
      </c>
      <c r="G161" s="191" t="s">
        <v>184</v>
      </c>
      <c r="H161" s="192" t="n">
        <v>18.847</v>
      </c>
      <c r="I161" s="193"/>
      <c r="J161" s="194" t="n">
        <f aca="false">ROUND(I161*H161,2)</f>
        <v>0</v>
      </c>
      <c r="K161" s="181"/>
      <c r="L161" s="23"/>
      <c r="M161" s="182"/>
      <c r="N161" s="183" t="s">
        <v>39</v>
      </c>
      <c r="O161" s="65"/>
      <c r="P161" s="184" t="n">
        <f aca="false">O161*H161</f>
        <v>0</v>
      </c>
      <c r="Q161" s="184" t="n">
        <v>0</v>
      </c>
      <c r="R161" s="184" t="n">
        <f aca="false">Q161*H161</f>
        <v>0</v>
      </c>
      <c r="S161" s="184" t="n">
        <v>0</v>
      </c>
      <c r="T161" s="185" t="n">
        <f aca="false">S161*H161</f>
        <v>0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86" t="s">
        <v>132</v>
      </c>
      <c r="AT161" s="186" t="s">
        <v>129</v>
      </c>
      <c r="AU161" s="186" t="s">
        <v>133</v>
      </c>
      <c r="AY161" s="3" t="s">
        <v>127</v>
      </c>
      <c r="BE161" s="187" t="n">
        <f aca="false">IF(N161="základná",J161,0)</f>
        <v>0</v>
      </c>
      <c r="BF161" s="187" t="n">
        <f aca="false">IF(N161="znížená",J161,0)</f>
        <v>0</v>
      </c>
      <c r="BG161" s="187" t="n">
        <f aca="false">IF(N161="zákl. prenesená",J161,0)</f>
        <v>0</v>
      </c>
      <c r="BH161" s="187" t="n">
        <f aca="false">IF(N161="zníž. prenesená",J161,0)</f>
        <v>0</v>
      </c>
      <c r="BI161" s="187" t="n">
        <f aca="false">IF(N161="nulová",J161,0)</f>
        <v>0</v>
      </c>
      <c r="BJ161" s="3" t="s">
        <v>133</v>
      </c>
      <c r="BK161" s="187" t="n">
        <f aca="false">ROUND(I161*H161,2)</f>
        <v>0</v>
      </c>
      <c r="BL161" s="3" t="s">
        <v>132</v>
      </c>
      <c r="BM161" s="186" t="s">
        <v>214</v>
      </c>
    </row>
    <row r="162" s="160" customFormat="true" ht="25.9" hidden="false" customHeight="true" outlineLevel="0" collapsed="false">
      <c r="B162" s="161"/>
      <c r="D162" s="162" t="s">
        <v>72</v>
      </c>
      <c r="E162" s="163" t="s">
        <v>330</v>
      </c>
      <c r="F162" s="163" t="s">
        <v>331</v>
      </c>
      <c r="I162" s="164"/>
      <c r="J162" s="165" t="n">
        <f aca="false">BK162</f>
        <v>0</v>
      </c>
      <c r="L162" s="161"/>
      <c r="M162" s="166"/>
      <c r="N162" s="167"/>
      <c r="O162" s="167"/>
      <c r="P162" s="168" t="n">
        <f aca="false">P163</f>
        <v>0</v>
      </c>
      <c r="Q162" s="167"/>
      <c r="R162" s="168" t="n">
        <f aca="false">R163</f>
        <v>0</v>
      </c>
      <c r="S162" s="167"/>
      <c r="T162" s="169" t="n">
        <f aca="false">T163</f>
        <v>0</v>
      </c>
      <c r="AR162" s="162" t="s">
        <v>133</v>
      </c>
      <c r="AT162" s="170" t="s">
        <v>72</v>
      </c>
      <c r="AU162" s="170" t="s">
        <v>73</v>
      </c>
      <c r="AY162" s="162" t="s">
        <v>127</v>
      </c>
      <c r="BK162" s="171" t="n">
        <f aca="false">BK163</f>
        <v>0</v>
      </c>
    </row>
    <row r="163" s="160" customFormat="true" ht="22.8" hidden="false" customHeight="true" outlineLevel="0" collapsed="false">
      <c r="B163" s="161"/>
      <c r="D163" s="162" t="s">
        <v>72</v>
      </c>
      <c r="E163" s="172" t="s">
        <v>441</v>
      </c>
      <c r="F163" s="172" t="s">
        <v>442</v>
      </c>
      <c r="I163" s="164"/>
      <c r="J163" s="173" t="n">
        <f aca="false">BK163</f>
        <v>0</v>
      </c>
      <c r="L163" s="161"/>
      <c r="M163" s="166"/>
      <c r="N163" s="167"/>
      <c r="O163" s="167"/>
      <c r="P163" s="168" t="n">
        <f aca="false">SUM(P164:P168)</f>
        <v>0</v>
      </c>
      <c r="Q163" s="167"/>
      <c r="R163" s="168" t="n">
        <f aca="false">SUM(R164:R168)</f>
        <v>0</v>
      </c>
      <c r="S163" s="167"/>
      <c r="T163" s="169" t="n">
        <f aca="false">SUM(T164:T168)</f>
        <v>0</v>
      </c>
      <c r="AR163" s="162" t="s">
        <v>133</v>
      </c>
      <c r="AT163" s="170" t="s">
        <v>72</v>
      </c>
      <c r="AU163" s="170" t="s">
        <v>81</v>
      </c>
      <c r="AY163" s="162" t="s">
        <v>127</v>
      </c>
      <c r="BK163" s="171" t="n">
        <f aca="false">SUM(BK164:BK168)</f>
        <v>0</v>
      </c>
    </row>
    <row r="164" s="27" customFormat="true" ht="16.5" hidden="false" customHeight="true" outlineLevel="0" collapsed="false">
      <c r="A164" s="22"/>
      <c r="B164" s="174"/>
      <c r="C164" s="188" t="s">
        <v>172</v>
      </c>
      <c r="D164" s="188" t="s">
        <v>129</v>
      </c>
      <c r="E164" s="189" t="s">
        <v>443</v>
      </c>
      <c r="F164" s="190" t="s">
        <v>444</v>
      </c>
      <c r="G164" s="191" t="s">
        <v>134</v>
      </c>
      <c r="H164" s="192" t="n">
        <v>1</v>
      </c>
      <c r="I164" s="193"/>
      <c r="J164" s="194" t="n">
        <f aca="false">ROUND(I164*H164,2)</f>
        <v>0</v>
      </c>
      <c r="K164" s="181"/>
      <c r="L164" s="23"/>
      <c r="M164" s="182"/>
      <c r="N164" s="183" t="s">
        <v>39</v>
      </c>
      <c r="O164" s="65"/>
      <c r="P164" s="184" t="n">
        <f aca="false">O164*H164</f>
        <v>0</v>
      </c>
      <c r="Q164" s="184" t="n">
        <v>0</v>
      </c>
      <c r="R164" s="184" t="n">
        <f aca="false">Q164*H164</f>
        <v>0</v>
      </c>
      <c r="S164" s="184" t="n">
        <v>0</v>
      </c>
      <c r="T164" s="185" t="n">
        <f aca="false">S164*H164</f>
        <v>0</v>
      </c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R164" s="186" t="s">
        <v>154</v>
      </c>
      <c r="AT164" s="186" t="s">
        <v>129</v>
      </c>
      <c r="AU164" s="186" t="s">
        <v>133</v>
      </c>
      <c r="AY164" s="3" t="s">
        <v>127</v>
      </c>
      <c r="BE164" s="187" t="n">
        <f aca="false">IF(N164="základná",J164,0)</f>
        <v>0</v>
      </c>
      <c r="BF164" s="187" t="n">
        <f aca="false">IF(N164="znížená",J164,0)</f>
        <v>0</v>
      </c>
      <c r="BG164" s="187" t="n">
        <f aca="false">IF(N164="zákl. prenesená",J164,0)</f>
        <v>0</v>
      </c>
      <c r="BH164" s="187" t="n">
        <f aca="false">IF(N164="zníž. prenesená",J164,0)</f>
        <v>0</v>
      </c>
      <c r="BI164" s="187" t="n">
        <f aca="false">IF(N164="nulová",J164,0)</f>
        <v>0</v>
      </c>
      <c r="BJ164" s="3" t="s">
        <v>133</v>
      </c>
      <c r="BK164" s="187" t="n">
        <f aca="false">ROUND(I164*H164,2)</f>
        <v>0</v>
      </c>
      <c r="BL164" s="3" t="s">
        <v>154</v>
      </c>
      <c r="BM164" s="186" t="s">
        <v>217</v>
      </c>
    </row>
    <row r="165" s="27" customFormat="true" ht="16.5" hidden="false" customHeight="true" outlineLevel="0" collapsed="false">
      <c r="A165" s="22"/>
      <c r="B165" s="174"/>
      <c r="C165" s="195" t="s">
        <v>227</v>
      </c>
      <c r="D165" s="195" t="s">
        <v>197</v>
      </c>
      <c r="E165" s="196" t="s">
        <v>445</v>
      </c>
      <c r="F165" s="197" t="s">
        <v>446</v>
      </c>
      <c r="G165" s="198" t="s">
        <v>134</v>
      </c>
      <c r="H165" s="199" t="n">
        <v>1</v>
      </c>
      <c r="I165" s="200"/>
      <c r="J165" s="201" t="n">
        <f aca="false">ROUND(I165*H165,2)</f>
        <v>0</v>
      </c>
      <c r="K165" s="202"/>
      <c r="L165" s="203"/>
      <c r="M165" s="204"/>
      <c r="N165" s="205" t="s">
        <v>39</v>
      </c>
      <c r="O165" s="65"/>
      <c r="P165" s="184" t="n">
        <f aca="false">O165*H165</f>
        <v>0</v>
      </c>
      <c r="Q165" s="184" t="n">
        <v>0</v>
      </c>
      <c r="R165" s="184" t="n">
        <f aca="false">Q165*H165</f>
        <v>0</v>
      </c>
      <c r="S165" s="184" t="n">
        <v>0</v>
      </c>
      <c r="T165" s="185" t="n">
        <f aca="false">S165*H165</f>
        <v>0</v>
      </c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R165" s="186" t="s">
        <v>172</v>
      </c>
      <c r="AT165" s="186" t="s">
        <v>197</v>
      </c>
      <c r="AU165" s="186" t="s">
        <v>133</v>
      </c>
      <c r="AY165" s="3" t="s">
        <v>127</v>
      </c>
      <c r="BE165" s="187" t="n">
        <f aca="false">IF(N165="základná",J165,0)</f>
        <v>0</v>
      </c>
      <c r="BF165" s="187" t="n">
        <f aca="false">IF(N165="znížená",J165,0)</f>
        <v>0</v>
      </c>
      <c r="BG165" s="187" t="n">
        <f aca="false">IF(N165="zákl. prenesená",J165,0)</f>
        <v>0</v>
      </c>
      <c r="BH165" s="187" t="n">
        <f aca="false">IF(N165="zníž. prenesená",J165,0)</f>
        <v>0</v>
      </c>
      <c r="BI165" s="187" t="n">
        <f aca="false">IF(N165="nulová",J165,0)</f>
        <v>0</v>
      </c>
      <c r="BJ165" s="3" t="s">
        <v>133</v>
      </c>
      <c r="BK165" s="187" t="n">
        <f aca="false">ROUND(I165*H165,2)</f>
        <v>0</v>
      </c>
      <c r="BL165" s="3" t="s">
        <v>154</v>
      </c>
      <c r="BM165" s="186" t="s">
        <v>223</v>
      </c>
    </row>
    <row r="166" s="27" customFormat="true" ht="16.5" hidden="false" customHeight="true" outlineLevel="0" collapsed="false">
      <c r="A166" s="22"/>
      <c r="B166" s="174"/>
      <c r="C166" s="188" t="s">
        <v>174</v>
      </c>
      <c r="D166" s="188" t="s">
        <v>129</v>
      </c>
      <c r="E166" s="189" t="s">
        <v>447</v>
      </c>
      <c r="F166" s="190" t="s">
        <v>448</v>
      </c>
      <c r="G166" s="191" t="s">
        <v>134</v>
      </c>
      <c r="H166" s="192" t="n">
        <v>1</v>
      </c>
      <c r="I166" s="193"/>
      <c r="J166" s="194" t="n">
        <f aca="false">ROUND(I166*H166,2)</f>
        <v>0</v>
      </c>
      <c r="K166" s="181"/>
      <c r="L166" s="23"/>
      <c r="M166" s="182"/>
      <c r="N166" s="183" t="s">
        <v>39</v>
      </c>
      <c r="O166" s="65"/>
      <c r="P166" s="184" t="n">
        <f aca="false">O166*H166</f>
        <v>0</v>
      </c>
      <c r="Q166" s="184" t="n">
        <v>0</v>
      </c>
      <c r="R166" s="184" t="n">
        <f aca="false">Q166*H166</f>
        <v>0</v>
      </c>
      <c r="S166" s="184" t="n">
        <v>0</v>
      </c>
      <c r="T166" s="185" t="n">
        <f aca="false">S166*H166</f>
        <v>0</v>
      </c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R166" s="186" t="s">
        <v>154</v>
      </c>
      <c r="AT166" s="186" t="s">
        <v>129</v>
      </c>
      <c r="AU166" s="186" t="s">
        <v>133</v>
      </c>
      <c r="AY166" s="3" t="s">
        <v>127</v>
      </c>
      <c r="BE166" s="187" t="n">
        <f aca="false">IF(N166="základná",J166,0)</f>
        <v>0</v>
      </c>
      <c r="BF166" s="187" t="n">
        <f aca="false">IF(N166="znížená",J166,0)</f>
        <v>0</v>
      </c>
      <c r="BG166" s="187" t="n">
        <f aca="false">IF(N166="zákl. prenesená",J166,0)</f>
        <v>0</v>
      </c>
      <c r="BH166" s="187" t="n">
        <f aca="false">IF(N166="zníž. prenesená",J166,0)</f>
        <v>0</v>
      </c>
      <c r="BI166" s="187" t="n">
        <f aca="false">IF(N166="nulová",J166,0)</f>
        <v>0</v>
      </c>
      <c r="BJ166" s="3" t="s">
        <v>133</v>
      </c>
      <c r="BK166" s="187" t="n">
        <f aca="false">ROUND(I166*H166,2)</f>
        <v>0</v>
      </c>
      <c r="BL166" s="3" t="s">
        <v>154</v>
      </c>
      <c r="BM166" s="186" t="s">
        <v>226</v>
      </c>
    </row>
    <row r="167" s="27" customFormat="true" ht="16.5" hidden="false" customHeight="true" outlineLevel="0" collapsed="false">
      <c r="A167" s="22"/>
      <c r="B167" s="174"/>
      <c r="C167" s="195" t="s">
        <v>234</v>
      </c>
      <c r="D167" s="195" t="s">
        <v>197</v>
      </c>
      <c r="E167" s="196" t="s">
        <v>449</v>
      </c>
      <c r="F167" s="197" t="s">
        <v>450</v>
      </c>
      <c r="G167" s="198" t="s">
        <v>134</v>
      </c>
      <c r="H167" s="199" t="n">
        <v>1</v>
      </c>
      <c r="I167" s="200"/>
      <c r="J167" s="201" t="n">
        <f aca="false">ROUND(I167*H167,2)</f>
        <v>0</v>
      </c>
      <c r="K167" s="202"/>
      <c r="L167" s="203"/>
      <c r="M167" s="204"/>
      <c r="N167" s="205" t="s">
        <v>39</v>
      </c>
      <c r="O167" s="65"/>
      <c r="P167" s="184" t="n">
        <f aca="false">O167*H167</f>
        <v>0</v>
      </c>
      <c r="Q167" s="184" t="n">
        <v>0</v>
      </c>
      <c r="R167" s="184" t="n">
        <f aca="false">Q167*H167</f>
        <v>0</v>
      </c>
      <c r="S167" s="184" t="n">
        <v>0</v>
      </c>
      <c r="T167" s="185" t="n">
        <f aca="false">S167*H167</f>
        <v>0</v>
      </c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R167" s="186" t="s">
        <v>172</v>
      </c>
      <c r="AT167" s="186" t="s">
        <v>197</v>
      </c>
      <c r="AU167" s="186" t="s">
        <v>133</v>
      </c>
      <c r="AY167" s="3" t="s">
        <v>127</v>
      </c>
      <c r="BE167" s="187" t="n">
        <f aca="false">IF(N167="základná",J167,0)</f>
        <v>0</v>
      </c>
      <c r="BF167" s="187" t="n">
        <f aca="false">IF(N167="znížená",J167,0)</f>
        <v>0</v>
      </c>
      <c r="BG167" s="187" t="n">
        <f aca="false">IF(N167="zákl. prenesená",J167,0)</f>
        <v>0</v>
      </c>
      <c r="BH167" s="187" t="n">
        <f aca="false">IF(N167="zníž. prenesená",J167,0)</f>
        <v>0</v>
      </c>
      <c r="BI167" s="187" t="n">
        <f aca="false">IF(N167="nulová",J167,0)</f>
        <v>0</v>
      </c>
      <c r="BJ167" s="3" t="s">
        <v>133</v>
      </c>
      <c r="BK167" s="187" t="n">
        <f aca="false">ROUND(I167*H167,2)</f>
        <v>0</v>
      </c>
      <c r="BL167" s="3" t="s">
        <v>154</v>
      </c>
      <c r="BM167" s="186" t="s">
        <v>230</v>
      </c>
    </row>
    <row r="168" s="27" customFormat="true" ht="24.15" hidden="false" customHeight="true" outlineLevel="0" collapsed="false">
      <c r="A168" s="22"/>
      <c r="B168" s="174"/>
      <c r="C168" s="188" t="s">
        <v>175</v>
      </c>
      <c r="D168" s="188" t="s">
        <v>129</v>
      </c>
      <c r="E168" s="189" t="s">
        <v>451</v>
      </c>
      <c r="F168" s="190" t="s">
        <v>452</v>
      </c>
      <c r="G168" s="191" t="s">
        <v>453</v>
      </c>
      <c r="H168" s="217"/>
      <c r="I168" s="193"/>
      <c r="J168" s="194" t="n">
        <f aca="false">ROUND(I168*H168,2)</f>
        <v>0</v>
      </c>
      <c r="K168" s="181"/>
      <c r="L168" s="23"/>
      <c r="M168" s="206"/>
      <c r="N168" s="207" t="s">
        <v>39</v>
      </c>
      <c r="O168" s="208"/>
      <c r="P168" s="209" t="n">
        <f aca="false">O168*H168</f>
        <v>0</v>
      </c>
      <c r="Q168" s="209" t="n">
        <v>0</v>
      </c>
      <c r="R168" s="209" t="n">
        <f aca="false">Q168*H168</f>
        <v>0</v>
      </c>
      <c r="S168" s="209" t="n">
        <v>0</v>
      </c>
      <c r="T168" s="210" t="n">
        <f aca="false">S168*H168</f>
        <v>0</v>
      </c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R168" s="186" t="s">
        <v>154</v>
      </c>
      <c r="AT168" s="186" t="s">
        <v>129</v>
      </c>
      <c r="AU168" s="186" t="s">
        <v>133</v>
      </c>
      <c r="AY168" s="3" t="s">
        <v>127</v>
      </c>
      <c r="BE168" s="187" t="n">
        <f aca="false">IF(N168="základná",J168,0)</f>
        <v>0</v>
      </c>
      <c r="BF168" s="187" t="n">
        <f aca="false">IF(N168="znížená",J168,0)</f>
        <v>0</v>
      </c>
      <c r="BG168" s="187" t="n">
        <f aca="false">IF(N168="zákl. prenesená",J168,0)</f>
        <v>0</v>
      </c>
      <c r="BH168" s="187" t="n">
        <f aca="false">IF(N168="zníž. prenesená",J168,0)</f>
        <v>0</v>
      </c>
      <c r="BI168" s="187" t="n">
        <f aca="false">IF(N168="nulová",J168,0)</f>
        <v>0</v>
      </c>
      <c r="BJ168" s="3" t="s">
        <v>133</v>
      </c>
      <c r="BK168" s="187" t="n">
        <f aca="false">ROUND(I168*H168,2)</f>
        <v>0</v>
      </c>
      <c r="BL168" s="3" t="s">
        <v>154</v>
      </c>
      <c r="BM168" s="186" t="s">
        <v>454</v>
      </c>
    </row>
    <row r="169" s="27" customFormat="true" ht="6.95" hidden="false" customHeight="true" outlineLevel="0" collapsed="false">
      <c r="A169" s="22"/>
      <c r="B169" s="49"/>
      <c r="C169" s="50"/>
      <c r="D169" s="50"/>
      <c r="E169" s="50"/>
      <c r="F169" s="50"/>
      <c r="G169" s="50"/>
      <c r="H169" s="50"/>
      <c r="I169" s="50"/>
      <c r="J169" s="50"/>
      <c r="K169" s="50"/>
      <c r="L169" s="23"/>
      <c r="M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</row>
  </sheetData>
  <autoFilter ref="C123:K168"/>
  <mergeCells count="9">
    <mergeCell ref="L2:V2"/>
    <mergeCell ref="E7:H7"/>
    <mergeCell ref="E9:H9"/>
    <mergeCell ref="E18:H18"/>
    <mergeCell ref="E27:H27"/>
    <mergeCell ref="E85:H85"/>
    <mergeCell ref="E87:H87"/>
    <mergeCell ref="E114:H114"/>
    <mergeCell ref="E116:H116"/>
  </mergeCell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BM177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75" activeCellId="0" sqref="A75"/>
    </sheetView>
  </sheetViews>
  <sheetFormatPr defaultColWidth="8.5078125" defaultRowHeight="12.8" customHeight="true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3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0" min="10" style="0" width="22.34"/>
    <col collapsed="false" customWidth="true" hidden="true" outlineLevel="0" max="11" min="11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88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73</v>
      </c>
    </row>
    <row r="4" customFormat="false" ht="24.95" hidden="false" customHeight="true" outlineLevel="0" collapsed="false">
      <c r="B4" s="6"/>
      <c r="D4" s="7" t="s">
        <v>92</v>
      </c>
      <c r="L4" s="6"/>
      <c r="M4" s="109" t="s">
        <v>8</v>
      </c>
      <c r="AT4" s="3" t="s">
        <v>2</v>
      </c>
    </row>
    <row r="5" customFormat="false" ht="6.95" hidden="false" customHeight="true" outlineLevel="0" collapsed="false">
      <c r="B5" s="6"/>
      <c r="L5" s="6"/>
    </row>
    <row r="6" customFormat="false" ht="12" hidden="false" customHeight="true" outlineLevel="0" collapsed="false">
      <c r="B6" s="6"/>
      <c r="D6" s="15" t="s">
        <v>14</v>
      </c>
      <c r="L6" s="6"/>
    </row>
    <row r="7" customFormat="false" ht="16.5" hidden="false" customHeight="true" outlineLevel="0" collapsed="false">
      <c r="B7" s="6"/>
      <c r="E7" s="110" t="str">
        <f aca="false">'Rekapitulácia stavby'!K6</f>
        <v>REVITALIZÁCIA FONTÁNY V ZUZKINOM PARKU</v>
      </c>
      <c r="F7" s="110"/>
      <c r="G7" s="110"/>
      <c r="H7" s="110"/>
      <c r="L7" s="6"/>
    </row>
    <row r="8" s="27" customFormat="true" ht="12" hidden="false" customHeight="true" outlineLevel="0" collapsed="false">
      <c r="A8" s="22"/>
      <c r="B8" s="23"/>
      <c r="C8" s="22"/>
      <c r="D8" s="15" t="s">
        <v>93</v>
      </c>
      <c r="E8" s="22"/>
      <c r="F8" s="22"/>
      <c r="G8" s="22"/>
      <c r="H8" s="22"/>
      <c r="I8" s="22"/>
      <c r="J8" s="22"/>
      <c r="K8" s="22"/>
      <c r="L8" s="44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6.5" hidden="false" customHeight="true" outlineLevel="0" collapsed="false">
      <c r="A9" s="22"/>
      <c r="B9" s="23"/>
      <c r="C9" s="22"/>
      <c r="D9" s="22"/>
      <c r="E9" s="58" t="s">
        <v>455</v>
      </c>
      <c r="F9" s="58"/>
      <c r="G9" s="58"/>
      <c r="H9" s="58"/>
      <c r="I9" s="22"/>
      <c r="J9" s="22"/>
      <c r="K9" s="22"/>
      <c r="L9" s="44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.8" hidden="false" customHeight="false" outlineLevel="0" collapsed="false">
      <c r="A10" s="22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44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2" hidden="false" customHeight="true" outlineLevel="0" collapsed="false">
      <c r="A11" s="22"/>
      <c r="B11" s="23"/>
      <c r="C11" s="22"/>
      <c r="D11" s="15" t="s">
        <v>16</v>
      </c>
      <c r="E11" s="22"/>
      <c r="F11" s="16" t="s">
        <v>24</v>
      </c>
      <c r="G11" s="22"/>
      <c r="H11" s="22"/>
      <c r="I11" s="15" t="s">
        <v>17</v>
      </c>
      <c r="J11" s="16"/>
      <c r="K11" s="22"/>
      <c r="L11" s="44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18</v>
      </c>
      <c r="E12" s="22"/>
      <c r="F12" s="16" t="s">
        <v>19</v>
      </c>
      <c r="G12" s="22"/>
      <c r="H12" s="22"/>
      <c r="I12" s="15" t="s">
        <v>20</v>
      </c>
      <c r="J12" s="111" t="str">
        <f aca="false">'Rekapitulácia stavby'!AN8</f>
        <v>8. 12. 2025</v>
      </c>
      <c r="K12" s="22"/>
      <c r="L12" s="44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0.8" hidden="false" customHeight="true" outlineLevel="0" collapsed="false">
      <c r="A13" s="22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44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12" hidden="false" customHeight="true" outlineLevel="0" collapsed="false">
      <c r="A14" s="22"/>
      <c r="B14" s="23"/>
      <c r="C14" s="22"/>
      <c r="D14" s="15" t="s">
        <v>22</v>
      </c>
      <c r="E14" s="22"/>
      <c r="F14" s="22"/>
      <c r="G14" s="22"/>
      <c r="H14" s="22"/>
      <c r="I14" s="15" t="s">
        <v>23</v>
      </c>
      <c r="J14" s="16" t="str">
        <f aca="false">IF('Rekapitulácia stavby'!AN10="","",'Rekapitulácia stavby'!AN10)</f>
        <v/>
      </c>
      <c r="K14" s="22"/>
      <c r="L14" s="44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8" hidden="false" customHeight="true" outlineLevel="0" collapsed="false">
      <c r="A15" s="22"/>
      <c r="B15" s="23"/>
      <c r="C15" s="22"/>
      <c r="D15" s="22"/>
      <c r="E15" s="16" t="str">
        <f aca="false">IF('Rekapitulácia stavby'!E11="","",'Rekapitulácia stavby'!E11)</f>
        <v> </v>
      </c>
      <c r="F15" s="22"/>
      <c r="G15" s="22"/>
      <c r="H15" s="22"/>
      <c r="I15" s="15" t="s">
        <v>25</v>
      </c>
      <c r="J15" s="16" t="str">
        <f aca="false">IF('Rekapitulácia stavby'!AN11="","",'Rekapitulácia stavby'!AN11)</f>
        <v/>
      </c>
      <c r="K15" s="22"/>
      <c r="L15" s="44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6.95" hidden="false" customHeight="true" outlineLevel="0" collapsed="false">
      <c r="A16" s="22"/>
      <c r="B16" s="23"/>
      <c r="C16" s="22"/>
      <c r="D16" s="22"/>
      <c r="E16" s="22"/>
      <c r="F16" s="22"/>
      <c r="G16" s="22"/>
      <c r="H16" s="22"/>
      <c r="I16" s="22"/>
      <c r="J16" s="22"/>
      <c r="K16" s="22"/>
      <c r="L16" s="44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12" hidden="false" customHeight="true" outlineLevel="0" collapsed="false">
      <c r="A17" s="22"/>
      <c r="B17" s="23"/>
      <c r="C17" s="22"/>
      <c r="D17" s="15" t="s">
        <v>26</v>
      </c>
      <c r="E17" s="22"/>
      <c r="F17" s="22"/>
      <c r="G17" s="22"/>
      <c r="H17" s="22"/>
      <c r="I17" s="15" t="s">
        <v>23</v>
      </c>
      <c r="J17" s="17" t="str">
        <f aca="false">'Rekapitulácia stavby'!AN13</f>
        <v>Vyplň údaj</v>
      </c>
      <c r="K17" s="22"/>
      <c r="L17" s="44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8" hidden="false" customHeight="true" outlineLevel="0" collapsed="false">
      <c r="A18" s="22"/>
      <c r="B18" s="23"/>
      <c r="C18" s="22"/>
      <c r="D18" s="22"/>
      <c r="E18" s="112" t="str">
        <f aca="false">'Rekapitulácia stavby'!E14</f>
        <v>Vyplň údaj</v>
      </c>
      <c r="F18" s="112"/>
      <c r="G18" s="112"/>
      <c r="H18" s="112"/>
      <c r="I18" s="15" t="s">
        <v>25</v>
      </c>
      <c r="J18" s="17" t="str">
        <f aca="false">'Rekapitulácia stavby'!AN14</f>
        <v>Vyplň údaj</v>
      </c>
      <c r="K18" s="22"/>
      <c r="L18" s="44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6.95" hidden="false" customHeight="true" outlineLevel="0" collapsed="false">
      <c r="A19" s="22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44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12" hidden="false" customHeight="true" outlineLevel="0" collapsed="false">
      <c r="A20" s="22"/>
      <c r="B20" s="23"/>
      <c r="C20" s="22"/>
      <c r="D20" s="15" t="s">
        <v>28</v>
      </c>
      <c r="E20" s="22"/>
      <c r="F20" s="22"/>
      <c r="G20" s="22"/>
      <c r="H20" s="22"/>
      <c r="I20" s="15" t="s">
        <v>23</v>
      </c>
      <c r="J20" s="16"/>
      <c r="K20" s="22"/>
      <c r="L20" s="44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8" hidden="false" customHeight="true" outlineLevel="0" collapsed="false">
      <c r="A21" s="22"/>
      <c r="B21" s="23"/>
      <c r="C21" s="22"/>
      <c r="D21" s="22"/>
      <c r="E21" s="16" t="s">
        <v>29</v>
      </c>
      <c r="F21" s="22"/>
      <c r="G21" s="22"/>
      <c r="H21" s="22"/>
      <c r="I21" s="15" t="s">
        <v>25</v>
      </c>
      <c r="J21" s="16"/>
      <c r="K21" s="22"/>
      <c r="L21" s="44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6.95" hidden="false" customHeight="true" outlineLevel="0" collapsed="false">
      <c r="A22" s="22"/>
      <c r="B22" s="23"/>
      <c r="C22" s="22"/>
      <c r="D22" s="22"/>
      <c r="E22" s="22"/>
      <c r="F22" s="22"/>
      <c r="G22" s="22"/>
      <c r="H22" s="22"/>
      <c r="I22" s="22"/>
      <c r="J22" s="22"/>
      <c r="K22" s="22"/>
      <c r="L22" s="44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12" hidden="false" customHeight="true" outlineLevel="0" collapsed="false">
      <c r="A23" s="22"/>
      <c r="B23" s="23"/>
      <c r="C23" s="22"/>
      <c r="D23" s="15" t="s">
        <v>31</v>
      </c>
      <c r="E23" s="22"/>
      <c r="F23" s="22"/>
      <c r="G23" s="22"/>
      <c r="H23" s="22"/>
      <c r="I23" s="15" t="s">
        <v>23</v>
      </c>
      <c r="J23" s="16"/>
      <c r="K23" s="22"/>
      <c r="L23" s="44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8" hidden="false" customHeight="true" outlineLevel="0" collapsed="false">
      <c r="A24" s="22"/>
      <c r="B24" s="23"/>
      <c r="C24" s="22"/>
      <c r="D24" s="22"/>
      <c r="E24" s="16" t="s">
        <v>456</v>
      </c>
      <c r="F24" s="22"/>
      <c r="G24" s="22"/>
      <c r="H24" s="22"/>
      <c r="I24" s="15" t="s">
        <v>25</v>
      </c>
      <c r="J24" s="16"/>
      <c r="K24" s="22"/>
      <c r="L24" s="44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27" customFormat="true" ht="6.95" hidden="false" customHeight="true" outlineLevel="0" collapsed="false">
      <c r="A25" s="22"/>
      <c r="B25" s="23"/>
      <c r="C25" s="22"/>
      <c r="D25" s="22"/>
      <c r="E25" s="22"/>
      <c r="F25" s="22"/>
      <c r="G25" s="22"/>
      <c r="H25" s="22"/>
      <c r="I25" s="22"/>
      <c r="J25" s="22"/>
      <c r="K25" s="22"/>
      <c r="L25" s="44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</row>
    <row r="26" s="27" customFormat="true" ht="12" hidden="false" customHeight="true" outlineLevel="0" collapsed="false">
      <c r="A26" s="22"/>
      <c r="B26" s="23"/>
      <c r="C26" s="22"/>
      <c r="D26" s="15" t="s">
        <v>32</v>
      </c>
      <c r="E26" s="22"/>
      <c r="F26" s="22"/>
      <c r="G26" s="22"/>
      <c r="H26" s="22"/>
      <c r="I26" s="22"/>
      <c r="J26" s="22"/>
      <c r="K26" s="22"/>
      <c r="L26" s="44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116" customFormat="true" ht="16.5" hidden="false" customHeight="true" outlineLevel="0" collapsed="false">
      <c r="A27" s="113"/>
      <c r="B27" s="114"/>
      <c r="C27" s="113"/>
      <c r="D27" s="113"/>
      <c r="E27" s="20"/>
      <c r="F27" s="20"/>
      <c r="G27" s="20"/>
      <c r="H27" s="20"/>
      <c r="I27" s="113"/>
      <c r="J27" s="113"/>
      <c r="K27" s="113"/>
      <c r="L27" s="115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</row>
    <row r="28" s="27" customFormat="true" ht="6.95" hidden="false" customHeight="tru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44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7"/>
      <c r="E29" s="77"/>
      <c r="F29" s="77"/>
      <c r="G29" s="77"/>
      <c r="H29" s="77"/>
      <c r="I29" s="77"/>
      <c r="J29" s="77"/>
      <c r="K29" s="77"/>
      <c r="L29" s="44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25.45" hidden="false" customHeight="true" outlineLevel="0" collapsed="false">
      <c r="A30" s="22"/>
      <c r="B30" s="23"/>
      <c r="C30" s="22"/>
      <c r="D30" s="117" t="s">
        <v>33</v>
      </c>
      <c r="E30" s="22"/>
      <c r="F30" s="22"/>
      <c r="G30" s="22"/>
      <c r="H30" s="22"/>
      <c r="I30" s="22"/>
      <c r="J30" s="118" t="n">
        <f aca="false">ROUND(J124, 2)</f>
        <v>0</v>
      </c>
      <c r="K30" s="22"/>
      <c r="L30" s="44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6.95" hidden="false" customHeight="true" outlineLevel="0" collapsed="false">
      <c r="A31" s="22"/>
      <c r="B31" s="23"/>
      <c r="C31" s="22"/>
      <c r="D31" s="77"/>
      <c r="E31" s="77"/>
      <c r="F31" s="77"/>
      <c r="G31" s="77"/>
      <c r="H31" s="77"/>
      <c r="I31" s="77"/>
      <c r="J31" s="77"/>
      <c r="K31" s="77"/>
      <c r="L31" s="44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22"/>
      <c r="F32" s="119" t="s">
        <v>35</v>
      </c>
      <c r="G32" s="22"/>
      <c r="H32" s="22"/>
      <c r="I32" s="119" t="s">
        <v>34</v>
      </c>
      <c r="J32" s="119" t="s">
        <v>36</v>
      </c>
      <c r="K32" s="22"/>
      <c r="L32" s="44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false" customHeight="true" outlineLevel="0" collapsed="false">
      <c r="A33" s="22"/>
      <c r="B33" s="23"/>
      <c r="C33" s="22"/>
      <c r="D33" s="120" t="s">
        <v>37</v>
      </c>
      <c r="E33" s="31" t="s">
        <v>38</v>
      </c>
      <c r="F33" s="121" t="n">
        <f aca="false">ROUND((SUM(BE124:BE176)),  2)</f>
        <v>0</v>
      </c>
      <c r="G33" s="122"/>
      <c r="H33" s="122"/>
      <c r="I33" s="123" t="n">
        <v>0.23</v>
      </c>
      <c r="J33" s="121" t="n">
        <f aca="false">ROUND(((SUM(BE124:BE176))*I33),  2)</f>
        <v>0</v>
      </c>
      <c r="K33" s="22"/>
      <c r="L33" s="44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false" customHeight="true" outlineLevel="0" collapsed="false">
      <c r="A34" s="22"/>
      <c r="B34" s="23"/>
      <c r="C34" s="22"/>
      <c r="D34" s="22"/>
      <c r="E34" s="31" t="s">
        <v>39</v>
      </c>
      <c r="F34" s="121" t="n">
        <f aca="false">ROUND((SUM(BF124:BF176)),  2)</f>
        <v>0</v>
      </c>
      <c r="G34" s="122"/>
      <c r="H34" s="122"/>
      <c r="I34" s="123" t="n">
        <v>0.23</v>
      </c>
      <c r="J34" s="121" t="n">
        <f aca="false">ROUND(((SUM(BF124:BF176))*I34),  2)</f>
        <v>0</v>
      </c>
      <c r="K34" s="22"/>
      <c r="L34" s="44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40</v>
      </c>
      <c r="F35" s="124" t="n">
        <f aca="false">ROUND((SUM(BG124:BG176)),  2)</f>
        <v>0</v>
      </c>
      <c r="G35" s="22"/>
      <c r="H35" s="22"/>
      <c r="I35" s="125" t="n">
        <v>0.23</v>
      </c>
      <c r="J35" s="124" t="n">
        <f aca="false">0</f>
        <v>0</v>
      </c>
      <c r="K35" s="22"/>
      <c r="L35" s="44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14.4" hidden="true" customHeight="true" outlineLevel="0" collapsed="false">
      <c r="A36" s="22"/>
      <c r="B36" s="23"/>
      <c r="C36" s="22"/>
      <c r="D36" s="22"/>
      <c r="E36" s="15" t="s">
        <v>41</v>
      </c>
      <c r="F36" s="124" t="n">
        <f aca="false">ROUND((SUM(BH124:BH176)),  2)</f>
        <v>0</v>
      </c>
      <c r="G36" s="22"/>
      <c r="H36" s="22"/>
      <c r="I36" s="125" t="n">
        <v>0.23</v>
      </c>
      <c r="J36" s="124" t="n">
        <f aca="false">0</f>
        <v>0</v>
      </c>
      <c r="K36" s="22"/>
      <c r="L36" s="44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14.4" hidden="true" customHeight="true" outlineLevel="0" collapsed="false">
      <c r="A37" s="22"/>
      <c r="B37" s="23"/>
      <c r="C37" s="22"/>
      <c r="D37" s="22"/>
      <c r="E37" s="31" t="s">
        <v>42</v>
      </c>
      <c r="F37" s="121" t="n">
        <f aca="false">ROUND((SUM(BI124:BI176)),  2)</f>
        <v>0</v>
      </c>
      <c r="G37" s="122"/>
      <c r="H37" s="122"/>
      <c r="I37" s="123" t="n">
        <v>0</v>
      </c>
      <c r="J37" s="121" t="n">
        <f aca="false">0</f>
        <v>0</v>
      </c>
      <c r="K37" s="22"/>
      <c r="L37" s="44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6.95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44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s="27" customFormat="true" ht="25.45" hidden="false" customHeight="true" outlineLevel="0" collapsed="false">
      <c r="A39" s="22"/>
      <c r="B39" s="23"/>
      <c r="C39" s="126"/>
      <c r="D39" s="127" t="s">
        <v>43</v>
      </c>
      <c r="E39" s="68"/>
      <c r="F39" s="68"/>
      <c r="G39" s="128" t="s">
        <v>44</v>
      </c>
      <c r="H39" s="129" t="s">
        <v>45</v>
      </c>
      <c r="I39" s="68"/>
      <c r="J39" s="130" t="n">
        <f aca="false">SUM(J30:J37)</f>
        <v>0</v>
      </c>
      <c r="K39" s="131"/>
      <c r="L39" s="44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</row>
    <row r="40" s="27" customFormat="true" ht="14.4" hidden="false" customHeight="true" outlineLevel="0" collapsed="false">
      <c r="A40" s="22"/>
      <c r="B40" s="23"/>
      <c r="C40" s="22"/>
      <c r="D40" s="22"/>
      <c r="E40" s="22"/>
      <c r="F40" s="22"/>
      <c r="G40" s="22"/>
      <c r="H40" s="22"/>
      <c r="I40" s="22"/>
      <c r="J40" s="22"/>
      <c r="K40" s="22"/>
      <c r="L40" s="44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44"/>
      <c r="D50" s="45" t="s">
        <v>46</v>
      </c>
      <c r="E50" s="46"/>
      <c r="F50" s="46"/>
      <c r="G50" s="45" t="s">
        <v>47</v>
      </c>
      <c r="H50" s="46"/>
      <c r="I50" s="46"/>
      <c r="J50" s="46"/>
      <c r="K50" s="46"/>
      <c r="L50" s="44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7" t="s">
        <v>48</v>
      </c>
      <c r="E61" s="25"/>
      <c r="F61" s="132" t="s">
        <v>49</v>
      </c>
      <c r="G61" s="47" t="s">
        <v>48</v>
      </c>
      <c r="H61" s="25"/>
      <c r="I61" s="25"/>
      <c r="J61" s="133" t="s">
        <v>49</v>
      </c>
      <c r="K61" s="25"/>
      <c r="L61" s="44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5" t="s">
        <v>50</v>
      </c>
      <c r="E65" s="48"/>
      <c r="F65" s="48"/>
      <c r="G65" s="45" t="s">
        <v>51</v>
      </c>
      <c r="H65" s="48"/>
      <c r="I65" s="48"/>
      <c r="J65" s="48"/>
      <c r="K65" s="48"/>
      <c r="L65" s="44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5.65" hidden="false" customHeight="true" outlineLevel="0" collapsed="false">
      <c r="B67" s="6"/>
      <c r="L67" s="6"/>
    </row>
    <row r="68" customFormat="false" ht="5.65" hidden="false" customHeight="true" outlineLevel="0" collapsed="false">
      <c r="B68" s="6"/>
      <c r="L68" s="6"/>
    </row>
    <row r="69" customFormat="false" ht="5.65" hidden="false" customHeight="true" outlineLevel="0" collapsed="false">
      <c r="B69" s="6"/>
      <c r="L69" s="6"/>
    </row>
    <row r="70" customFormat="false" ht="5.65" hidden="false" customHeight="true" outlineLevel="0" collapsed="false">
      <c r="B70" s="6"/>
      <c r="L70" s="6"/>
    </row>
    <row r="71" customFormat="false" ht="5.65" hidden="false" customHeight="true" outlineLevel="0" collapsed="false">
      <c r="B71" s="6"/>
      <c r="L71" s="6"/>
    </row>
    <row r="72" customFormat="false" ht="5.65" hidden="false" customHeight="true" outlineLevel="0" collapsed="false">
      <c r="B72" s="6"/>
      <c r="L72" s="6"/>
    </row>
    <row r="73" customFormat="false" ht="5.65" hidden="false" customHeight="true" outlineLevel="0" collapsed="false">
      <c r="B73" s="6"/>
      <c r="L73" s="6"/>
    </row>
    <row r="74" customFormat="false" ht="5.65" hidden="false" customHeight="true" outlineLevel="0" collapsed="false">
      <c r="B74" s="6"/>
      <c r="L74" s="6"/>
    </row>
    <row r="75" customFormat="false" ht="5.65" hidden="false" customHeight="tru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7" t="s">
        <v>48</v>
      </c>
      <c r="E76" s="25"/>
      <c r="F76" s="132" t="s">
        <v>49</v>
      </c>
      <c r="G76" s="47" t="s">
        <v>48</v>
      </c>
      <c r="H76" s="25"/>
      <c r="I76" s="25"/>
      <c r="J76" s="133" t="s">
        <v>49</v>
      </c>
      <c r="K76" s="25"/>
      <c r="L76" s="44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95</v>
      </c>
      <c r="D82" s="22"/>
      <c r="E82" s="22"/>
      <c r="F82" s="22"/>
      <c r="G82" s="22"/>
      <c r="H82" s="22"/>
      <c r="I82" s="22"/>
      <c r="J82" s="22"/>
      <c r="K82" s="22"/>
      <c r="L82" s="44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44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14</v>
      </c>
      <c r="D84" s="22"/>
      <c r="E84" s="22"/>
      <c r="F84" s="22"/>
      <c r="G84" s="22"/>
      <c r="H84" s="22"/>
      <c r="I84" s="22"/>
      <c r="J84" s="22"/>
      <c r="K84" s="22"/>
      <c r="L84" s="44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10" t="str">
        <f aca="false">E7</f>
        <v>REVITALIZÁCIA FONTÁNY V ZUZKINOM PARKU</v>
      </c>
      <c r="F85" s="110"/>
      <c r="G85" s="110"/>
      <c r="H85" s="110"/>
      <c r="I85" s="22"/>
      <c r="J85" s="22"/>
      <c r="K85" s="22"/>
      <c r="L85" s="44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12" hidden="false" customHeight="true" outlineLevel="0" collapsed="false">
      <c r="A86" s="22"/>
      <c r="B86" s="23"/>
      <c r="C86" s="15" t="s">
        <v>93</v>
      </c>
      <c r="D86" s="22"/>
      <c r="E86" s="22"/>
      <c r="F86" s="22"/>
      <c r="G86" s="22"/>
      <c r="H86" s="22"/>
      <c r="I86" s="22"/>
      <c r="J86" s="22"/>
      <c r="K86" s="22"/>
      <c r="L86" s="44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6.5" hidden="false" customHeight="true" outlineLevel="0" collapsed="false">
      <c r="A87" s="22"/>
      <c r="B87" s="23"/>
      <c r="C87" s="22"/>
      <c r="D87" s="22"/>
      <c r="E87" s="58" t="str">
        <f aca="false">E9</f>
        <v>03 - Elektroinštalácia</v>
      </c>
      <c r="F87" s="58"/>
      <c r="G87" s="58"/>
      <c r="H87" s="58"/>
      <c r="I87" s="22"/>
      <c r="J87" s="22"/>
      <c r="K87" s="22"/>
      <c r="L87" s="44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44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2" hidden="false" customHeight="true" outlineLevel="0" collapsed="false">
      <c r="A89" s="22"/>
      <c r="B89" s="23"/>
      <c r="C89" s="15" t="s">
        <v>18</v>
      </c>
      <c r="D89" s="22"/>
      <c r="E89" s="22"/>
      <c r="F89" s="16" t="str">
        <f aca="false">F12</f>
        <v>Zuzkin park, Košice</v>
      </c>
      <c r="G89" s="22"/>
      <c r="H89" s="22"/>
      <c r="I89" s="15" t="s">
        <v>20</v>
      </c>
      <c r="J89" s="111" t="str">
        <f aca="false">IF(J12="","",J12)</f>
        <v>8. 12. 2025</v>
      </c>
      <c r="K89" s="22"/>
      <c r="L89" s="44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6.95" hidden="false" customHeight="true" outlineLevel="0" collapsed="false">
      <c r="A90" s="22"/>
      <c r="B90" s="23"/>
      <c r="C90" s="22"/>
      <c r="D90" s="22"/>
      <c r="E90" s="22"/>
      <c r="F90" s="22"/>
      <c r="G90" s="22"/>
      <c r="H90" s="22"/>
      <c r="I90" s="22"/>
      <c r="J90" s="22"/>
      <c r="K90" s="22"/>
      <c r="L90" s="44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40.05" hidden="false" customHeight="true" outlineLevel="0" collapsed="false">
      <c r="A91" s="22"/>
      <c r="B91" s="23"/>
      <c r="C91" s="15" t="s">
        <v>22</v>
      </c>
      <c r="D91" s="22"/>
      <c r="E91" s="22"/>
      <c r="F91" s="16" t="str">
        <f aca="false">E15</f>
        <v> </v>
      </c>
      <c r="G91" s="22"/>
      <c r="H91" s="22"/>
      <c r="I91" s="15" t="s">
        <v>28</v>
      </c>
      <c r="J91" s="134" t="str">
        <f aca="false">E21</f>
        <v>3linea s.r.o., Jesenského 26, Košice</v>
      </c>
      <c r="K91" s="22"/>
      <c r="L91" s="44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5.65" hidden="false" customHeight="true" outlineLevel="0" collapsed="false">
      <c r="A92" s="22"/>
      <c r="B92" s="23"/>
      <c r="C92" s="15" t="s">
        <v>26</v>
      </c>
      <c r="D92" s="22"/>
      <c r="E92" s="22"/>
      <c r="F92" s="16" t="str">
        <f aca="false">IF(E18="","",E18)</f>
        <v>Vyplň údaj</v>
      </c>
      <c r="G92" s="22"/>
      <c r="H92" s="22"/>
      <c r="I92" s="15" t="s">
        <v>31</v>
      </c>
      <c r="J92" s="134" t="str">
        <f aca="false">E24</f>
        <v>                                         </v>
      </c>
      <c r="K92" s="22"/>
      <c r="L92" s="44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44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9.3" hidden="false" customHeight="true" outlineLevel="0" collapsed="false">
      <c r="A94" s="22"/>
      <c r="B94" s="23"/>
      <c r="C94" s="135" t="s">
        <v>96</v>
      </c>
      <c r="D94" s="126"/>
      <c r="E94" s="126"/>
      <c r="F94" s="126"/>
      <c r="G94" s="126"/>
      <c r="H94" s="126"/>
      <c r="I94" s="126"/>
      <c r="J94" s="136" t="s">
        <v>97</v>
      </c>
      <c r="K94" s="126"/>
      <c r="L94" s="44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</row>
    <row r="95" s="27" customFormat="true" ht="10.3" hidden="false" customHeight="true" outlineLevel="0" collapsed="false">
      <c r="A95" s="22"/>
      <c r="B95" s="23"/>
      <c r="C95" s="22"/>
      <c r="D95" s="22"/>
      <c r="E95" s="22"/>
      <c r="F95" s="22"/>
      <c r="G95" s="22"/>
      <c r="H95" s="22"/>
      <c r="I95" s="22"/>
      <c r="J95" s="22"/>
      <c r="K95" s="22"/>
      <c r="L95" s="44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</row>
    <row r="96" s="27" customFormat="true" ht="22.8" hidden="false" customHeight="true" outlineLevel="0" collapsed="false">
      <c r="A96" s="22"/>
      <c r="B96" s="23"/>
      <c r="C96" s="137" t="s">
        <v>98</v>
      </c>
      <c r="D96" s="22"/>
      <c r="E96" s="22"/>
      <c r="F96" s="22"/>
      <c r="G96" s="22"/>
      <c r="H96" s="22"/>
      <c r="I96" s="22"/>
      <c r="J96" s="118" t="n">
        <f aca="false">J124</f>
        <v>0</v>
      </c>
      <c r="K96" s="22"/>
      <c r="L96" s="44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U96" s="3" t="s">
        <v>99</v>
      </c>
    </row>
    <row r="97" s="138" customFormat="true" ht="24.95" hidden="false" customHeight="true" outlineLevel="0" collapsed="false">
      <c r="B97" s="139"/>
      <c r="D97" s="140" t="s">
        <v>457</v>
      </c>
      <c r="E97" s="141"/>
      <c r="F97" s="141"/>
      <c r="G97" s="141"/>
      <c r="H97" s="141"/>
      <c r="I97" s="141"/>
      <c r="J97" s="142" t="n">
        <f aca="false">J125</f>
        <v>0</v>
      </c>
      <c r="L97" s="139"/>
    </row>
    <row r="98" s="143" customFormat="true" ht="19.9" hidden="false" customHeight="true" outlineLevel="0" collapsed="false">
      <c r="B98" s="144"/>
      <c r="D98" s="145" t="s">
        <v>458</v>
      </c>
      <c r="E98" s="146"/>
      <c r="F98" s="146"/>
      <c r="G98" s="146"/>
      <c r="H98" s="146"/>
      <c r="I98" s="146"/>
      <c r="J98" s="147" t="n">
        <f aca="false">J126</f>
        <v>0</v>
      </c>
      <c r="L98" s="144"/>
    </row>
    <row r="99" s="143" customFormat="true" ht="19.9" hidden="false" customHeight="true" outlineLevel="0" collapsed="false">
      <c r="B99" s="144"/>
      <c r="D99" s="145" t="s">
        <v>459</v>
      </c>
      <c r="E99" s="146"/>
      <c r="F99" s="146"/>
      <c r="G99" s="146"/>
      <c r="H99" s="146"/>
      <c r="I99" s="146"/>
      <c r="J99" s="147" t="n">
        <f aca="false">J131</f>
        <v>0</v>
      </c>
      <c r="L99" s="144"/>
    </row>
    <row r="100" s="143" customFormat="true" ht="19.9" hidden="false" customHeight="true" outlineLevel="0" collapsed="false">
      <c r="B100" s="144"/>
      <c r="D100" s="145" t="s">
        <v>460</v>
      </c>
      <c r="E100" s="146"/>
      <c r="F100" s="146"/>
      <c r="G100" s="146"/>
      <c r="H100" s="146"/>
      <c r="I100" s="146"/>
      <c r="J100" s="147" t="n">
        <f aca="false">J138</f>
        <v>0</v>
      </c>
      <c r="L100" s="144"/>
    </row>
    <row r="101" s="143" customFormat="true" ht="19.9" hidden="false" customHeight="true" outlineLevel="0" collapsed="false">
      <c r="B101" s="144"/>
      <c r="D101" s="145" t="s">
        <v>461</v>
      </c>
      <c r="E101" s="146"/>
      <c r="F101" s="146"/>
      <c r="G101" s="146"/>
      <c r="H101" s="146"/>
      <c r="I101" s="146"/>
      <c r="J101" s="147" t="n">
        <f aca="false">J147</f>
        <v>0</v>
      </c>
      <c r="L101" s="144"/>
    </row>
    <row r="102" s="143" customFormat="true" ht="19.9" hidden="false" customHeight="true" outlineLevel="0" collapsed="false">
      <c r="B102" s="144"/>
      <c r="D102" s="145" t="s">
        <v>462</v>
      </c>
      <c r="E102" s="146"/>
      <c r="F102" s="146"/>
      <c r="G102" s="146"/>
      <c r="H102" s="146"/>
      <c r="I102" s="146"/>
      <c r="J102" s="147" t="n">
        <f aca="false">J153</f>
        <v>0</v>
      </c>
      <c r="L102" s="144"/>
    </row>
    <row r="103" s="143" customFormat="true" ht="19.9" hidden="false" customHeight="true" outlineLevel="0" collapsed="false">
      <c r="B103" s="144"/>
      <c r="D103" s="145" t="s">
        <v>463</v>
      </c>
      <c r="E103" s="146"/>
      <c r="F103" s="146"/>
      <c r="G103" s="146"/>
      <c r="H103" s="146"/>
      <c r="I103" s="146"/>
      <c r="J103" s="147" t="n">
        <f aca="false">J165</f>
        <v>0</v>
      </c>
      <c r="L103" s="144"/>
    </row>
    <row r="104" s="143" customFormat="true" ht="19.9" hidden="false" customHeight="true" outlineLevel="0" collapsed="false">
      <c r="B104" s="144"/>
      <c r="D104" s="145" t="s">
        <v>464</v>
      </c>
      <c r="E104" s="146"/>
      <c r="F104" s="146"/>
      <c r="G104" s="146"/>
      <c r="H104" s="146"/>
      <c r="I104" s="146"/>
      <c r="J104" s="147" t="n">
        <f aca="false">J175</f>
        <v>0</v>
      </c>
      <c r="L104" s="144"/>
    </row>
    <row r="105" s="27" customFormat="true" ht="21.85" hidden="false" customHeight="true" outlineLevel="0" collapsed="false">
      <c r="A105" s="22"/>
      <c r="B105" s="23"/>
      <c r="C105" s="22"/>
      <c r="D105" s="22"/>
      <c r="E105" s="22"/>
      <c r="F105" s="22"/>
      <c r="G105" s="22"/>
      <c r="H105" s="22"/>
      <c r="I105" s="22"/>
      <c r="J105" s="22"/>
      <c r="K105" s="22"/>
      <c r="L105" s="44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</row>
    <row r="106" s="27" customFormat="true" ht="6.95" hidden="false" customHeight="true" outlineLevel="0" collapsed="false">
      <c r="A106" s="22"/>
      <c r="B106" s="49"/>
      <c r="C106" s="50"/>
      <c r="D106" s="50"/>
      <c r="E106" s="50"/>
      <c r="F106" s="50"/>
      <c r="G106" s="50"/>
      <c r="H106" s="50"/>
      <c r="I106" s="50"/>
      <c r="J106" s="50"/>
      <c r="K106" s="50"/>
      <c r="L106" s="44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</row>
    <row r="110" s="27" customFormat="true" ht="6.95" hidden="false" customHeight="true" outlineLevel="0" collapsed="false">
      <c r="A110" s="22"/>
      <c r="B110" s="51"/>
      <c r="C110" s="52"/>
      <c r="D110" s="52"/>
      <c r="E110" s="52"/>
      <c r="F110" s="52"/>
      <c r="G110" s="52"/>
      <c r="H110" s="52"/>
      <c r="I110" s="52"/>
      <c r="J110" s="52"/>
      <c r="K110" s="52"/>
      <c r="L110" s="44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</row>
    <row r="111" s="27" customFormat="true" ht="24.95" hidden="false" customHeight="true" outlineLevel="0" collapsed="false">
      <c r="A111" s="22"/>
      <c r="B111" s="23"/>
      <c r="C111" s="7" t="s">
        <v>113</v>
      </c>
      <c r="D111" s="22"/>
      <c r="E111" s="22"/>
      <c r="F111" s="22"/>
      <c r="G111" s="22"/>
      <c r="H111" s="22"/>
      <c r="I111" s="22"/>
      <c r="J111" s="22"/>
      <c r="K111" s="22"/>
      <c r="L111" s="44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  <row r="112" s="27" customFormat="true" ht="6.95" hidden="false" customHeight="true" outlineLevel="0" collapsed="false">
      <c r="A112" s="22"/>
      <c r="B112" s="23"/>
      <c r="C112" s="22"/>
      <c r="D112" s="22"/>
      <c r="E112" s="22"/>
      <c r="F112" s="22"/>
      <c r="G112" s="22"/>
      <c r="H112" s="22"/>
      <c r="I112" s="22"/>
      <c r="J112" s="22"/>
      <c r="K112" s="22"/>
      <c r="L112" s="44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</row>
    <row r="113" s="27" customFormat="true" ht="12" hidden="false" customHeight="true" outlineLevel="0" collapsed="false">
      <c r="A113" s="22"/>
      <c r="B113" s="23"/>
      <c r="C113" s="15" t="s">
        <v>14</v>
      </c>
      <c r="D113" s="22"/>
      <c r="E113" s="22"/>
      <c r="F113" s="22"/>
      <c r="G113" s="22"/>
      <c r="H113" s="22"/>
      <c r="I113" s="22"/>
      <c r="J113" s="22"/>
      <c r="K113" s="22"/>
      <c r="L113" s="44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16.5" hidden="false" customHeight="true" outlineLevel="0" collapsed="false">
      <c r="A114" s="22"/>
      <c r="B114" s="23"/>
      <c r="C114" s="22"/>
      <c r="D114" s="22"/>
      <c r="E114" s="110" t="str">
        <f aca="false">E7</f>
        <v>REVITALIZÁCIA FONTÁNY V ZUZKINOM PARKU</v>
      </c>
      <c r="F114" s="110"/>
      <c r="G114" s="110"/>
      <c r="H114" s="110"/>
      <c r="I114" s="22"/>
      <c r="J114" s="22"/>
      <c r="K114" s="22"/>
      <c r="L114" s="44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12" hidden="false" customHeight="true" outlineLevel="0" collapsed="false">
      <c r="A115" s="22"/>
      <c r="B115" s="23"/>
      <c r="C115" s="15" t="s">
        <v>93</v>
      </c>
      <c r="D115" s="22"/>
      <c r="E115" s="22"/>
      <c r="F115" s="22"/>
      <c r="G115" s="22"/>
      <c r="H115" s="22"/>
      <c r="I115" s="22"/>
      <c r="J115" s="22"/>
      <c r="K115" s="22"/>
      <c r="L115" s="44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16.5" hidden="false" customHeight="true" outlineLevel="0" collapsed="false">
      <c r="A116" s="22"/>
      <c r="B116" s="23"/>
      <c r="C116" s="22"/>
      <c r="D116" s="22"/>
      <c r="E116" s="58" t="str">
        <f aca="false">E9</f>
        <v>03 - Elektroinštalácia</v>
      </c>
      <c r="F116" s="58"/>
      <c r="G116" s="58"/>
      <c r="H116" s="58"/>
      <c r="I116" s="22"/>
      <c r="J116" s="22"/>
      <c r="K116" s="22"/>
      <c r="L116" s="44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6.95" hidden="false" customHeight="true" outlineLevel="0" collapsed="false">
      <c r="A117" s="22"/>
      <c r="B117" s="23"/>
      <c r="C117" s="22"/>
      <c r="D117" s="22"/>
      <c r="E117" s="22"/>
      <c r="F117" s="22"/>
      <c r="G117" s="22"/>
      <c r="H117" s="22"/>
      <c r="I117" s="22"/>
      <c r="J117" s="22"/>
      <c r="K117" s="22"/>
      <c r="L117" s="44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12" hidden="false" customHeight="true" outlineLevel="0" collapsed="false">
      <c r="A118" s="22"/>
      <c r="B118" s="23"/>
      <c r="C118" s="15" t="s">
        <v>18</v>
      </c>
      <c r="D118" s="22"/>
      <c r="E118" s="22"/>
      <c r="F118" s="16" t="str">
        <f aca="false">F12</f>
        <v>Zuzkin park, Košice</v>
      </c>
      <c r="G118" s="22"/>
      <c r="H118" s="22"/>
      <c r="I118" s="15" t="s">
        <v>20</v>
      </c>
      <c r="J118" s="111" t="str">
        <f aca="false">IF(J12="","",J12)</f>
        <v>8. 12. 2025</v>
      </c>
      <c r="K118" s="22"/>
      <c r="L118" s="44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6.95" hidden="false" customHeight="true" outlineLevel="0" collapsed="false">
      <c r="A119" s="22"/>
      <c r="B119" s="23"/>
      <c r="C119" s="22"/>
      <c r="D119" s="22"/>
      <c r="E119" s="22"/>
      <c r="F119" s="22"/>
      <c r="G119" s="22"/>
      <c r="H119" s="22"/>
      <c r="I119" s="22"/>
      <c r="J119" s="22"/>
      <c r="K119" s="22"/>
      <c r="L119" s="44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40.05" hidden="false" customHeight="true" outlineLevel="0" collapsed="false">
      <c r="A120" s="22"/>
      <c r="B120" s="23"/>
      <c r="C120" s="15" t="s">
        <v>22</v>
      </c>
      <c r="D120" s="22"/>
      <c r="E120" s="22"/>
      <c r="F120" s="16" t="str">
        <f aca="false">E15</f>
        <v> </v>
      </c>
      <c r="G120" s="22"/>
      <c r="H120" s="22"/>
      <c r="I120" s="15" t="s">
        <v>28</v>
      </c>
      <c r="J120" s="134" t="str">
        <f aca="false">E21</f>
        <v>3linea s.r.o., Jesenského 26, Košice</v>
      </c>
      <c r="K120" s="22"/>
      <c r="L120" s="44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25.65" hidden="false" customHeight="true" outlineLevel="0" collapsed="false">
      <c r="A121" s="22"/>
      <c r="B121" s="23"/>
      <c r="C121" s="15" t="s">
        <v>26</v>
      </c>
      <c r="D121" s="22"/>
      <c r="E121" s="22"/>
      <c r="F121" s="16" t="str">
        <f aca="false">IF(E18="","",E18)</f>
        <v>Vyplň údaj</v>
      </c>
      <c r="G121" s="22"/>
      <c r="H121" s="22"/>
      <c r="I121" s="15" t="s">
        <v>31</v>
      </c>
      <c r="J121" s="134" t="str">
        <f aca="false">E24</f>
        <v>                                         </v>
      </c>
      <c r="K121" s="22"/>
      <c r="L121" s="44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27" customFormat="true" ht="10.3" hidden="false" customHeight="true" outlineLevel="0" collapsed="false">
      <c r="A122" s="22"/>
      <c r="B122" s="23"/>
      <c r="C122" s="22"/>
      <c r="D122" s="22"/>
      <c r="E122" s="22"/>
      <c r="F122" s="22"/>
      <c r="G122" s="22"/>
      <c r="H122" s="22"/>
      <c r="I122" s="22"/>
      <c r="J122" s="22"/>
      <c r="K122" s="22"/>
      <c r="L122" s="44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</row>
    <row r="123" s="155" customFormat="true" ht="29.3" hidden="false" customHeight="true" outlineLevel="0" collapsed="false">
      <c r="A123" s="148"/>
      <c r="B123" s="149"/>
      <c r="C123" s="150" t="s">
        <v>114</v>
      </c>
      <c r="D123" s="151" t="s">
        <v>58</v>
      </c>
      <c r="E123" s="151" t="s">
        <v>54</v>
      </c>
      <c r="F123" s="151" t="s">
        <v>55</v>
      </c>
      <c r="G123" s="151" t="s">
        <v>115</v>
      </c>
      <c r="H123" s="151" t="s">
        <v>116</v>
      </c>
      <c r="I123" s="151" t="s">
        <v>117</v>
      </c>
      <c r="J123" s="152" t="s">
        <v>97</v>
      </c>
      <c r="K123" s="153" t="s">
        <v>118</v>
      </c>
      <c r="L123" s="154"/>
      <c r="M123" s="73"/>
      <c r="N123" s="74" t="s">
        <v>37</v>
      </c>
      <c r="O123" s="74" t="s">
        <v>119</v>
      </c>
      <c r="P123" s="74" t="s">
        <v>120</v>
      </c>
      <c r="Q123" s="74" t="s">
        <v>121</v>
      </c>
      <c r="R123" s="74" t="s">
        <v>122</v>
      </c>
      <c r="S123" s="74" t="s">
        <v>123</v>
      </c>
      <c r="T123" s="75" t="s">
        <v>124</v>
      </c>
      <c r="U123" s="148"/>
      <c r="V123" s="148"/>
      <c r="W123" s="148"/>
      <c r="X123" s="148"/>
      <c r="Y123" s="148"/>
      <c r="Z123" s="148"/>
      <c r="AA123" s="148"/>
      <c r="AB123" s="148"/>
      <c r="AC123" s="148"/>
      <c r="AD123" s="148"/>
      <c r="AE123" s="148"/>
    </row>
    <row r="124" s="27" customFormat="true" ht="22.8" hidden="false" customHeight="true" outlineLevel="0" collapsed="false">
      <c r="A124" s="22"/>
      <c r="B124" s="23"/>
      <c r="C124" s="81" t="s">
        <v>98</v>
      </c>
      <c r="D124" s="22"/>
      <c r="E124" s="22"/>
      <c r="F124" s="22"/>
      <c r="G124" s="22"/>
      <c r="H124" s="22"/>
      <c r="I124" s="22"/>
      <c r="J124" s="156" t="n">
        <f aca="false">BK124</f>
        <v>0</v>
      </c>
      <c r="K124" s="22"/>
      <c r="L124" s="23"/>
      <c r="M124" s="76"/>
      <c r="N124" s="63"/>
      <c r="O124" s="77"/>
      <c r="P124" s="157" t="n">
        <f aca="false">P125</f>
        <v>0</v>
      </c>
      <c r="Q124" s="77"/>
      <c r="R124" s="157" t="n">
        <f aca="false">R125</f>
        <v>0.0028</v>
      </c>
      <c r="S124" s="77"/>
      <c r="T124" s="158" t="n">
        <f aca="false">T125</f>
        <v>0</v>
      </c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T124" s="3" t="s">
        <v>72</v>
      </c>
      <c r="AU124" s="3" t="s">
        <v>99</v>
      </c>
      <c r="BK124" s="159" t="n">
        <f aca="false">BK125</f>
        <v>0</v>
      </c>
    </row>
    <row r="125" s="160" customFormat="true" ht="25.9" hidden="false" customHeight="true" outlineLevel="0" collapsed="false">
      <c r="B125" s="161"/>
      <c r="D125" s="162" t="s">
        <v>72</v>
      </c>
      <c r="E125" s="163" t="s">
        <v>465</v>
      </c>
      <c r="F125" s="163" t="s">
        <v>466</v>
      </c>
      <c r="I125" s="164"/>
      <c r="J125" s="165" t="n">
        <f aca="false">BK125</f>
        <v>0</v>
      </c>
      <c r="L125" s="161"/>
      <c r="M125" s="166"/>
      <c r="N125" s="167"/>
      <c r="O125" s="167"/>
      <c r="P125" s="168" t="n">
        <f aca="false">P126+P131+P138+P147+P153+P165+P175</f>
        <v>0</v>
      </c>
      <c r="Q125" s="167"/>
      <c r="R125" s="168" t="n">
        <f aca="false">R126+R131+R138+R147+R153+R165+R175</f>
        <v>0.0028</v>
      </c>
      <c r="S125" s="167"/>
      <c r="T125" s="169" t="n">
        <f aca="false">T126+T131+T138+T147+T153+T165+T175</f>
        <v>0</v>
      </c>
      <c r="AR125" s="162" t="s">
        <v>81</v>
      </c>
      <c r="AT125" s="170" t="s">
        <v>72</v>
      </c>
      <c r="AU125" s="170" t="s">
        <v>73</v>
      </c>
      <c r="AY125" s="162" t="s">
        <v>127</v>
      </c>
      <c r="BK125" s="171" t="n">
        <f aca="false">BK126+BK131+BK138+BK147+BK153+BK165+BK175</f>
        <v>0</v>
      </c>
    </row>
    <row r="126" s="160" customFormat="true" ht="22.8" hidden="false" customHeight="true" outlineLevel="0" collapsed="false">
      <c r="B126" s="161"/>
      <c r="D126" s="162" t="s">
        <v>72</v>
      </c>
      <c r="E126" s="172" t="s">
        <v>467</v>
      </c>
      <c r="F126" s="172" t="s">
        <v>467</v>
      </c>
      <c r="I126" s="164"/>
      <c r="J126" s="173" t="n">
        <f aca="false">BK126</f>
        <v>0</v>
      </c>
      <c r="L126" s="161"/>
      <c r="M126" s="166"/>
      <c r="N126" s="167"/>
      <c r="O126" s="167"/>
      <c r="P126" s="168" t="n">
        <f aca="false">SUM(P127:P130)</f>
        <v>0</v>
      </c>
      <c r="Q126" s="167"/>
      <c r="R126" s="168" t="n">
        <f aca="false">SUM(R127:R130)</f>
        <v>0</v>
      </c>
      <c r="S126" s="167"/>
      <c r="T126" s="169" t="n">
        <f aca="false">SUM(T127:T130)</f>
        <v>0</v>
      </c>
      <c r="AR126" s="162" t="s">
        <v>81</v>
      </c>
      <c r="AT126" s="170" t="s">
        <v>72</v>
      </c>
      <c r="AU126" s="170" t="s">
        <v>81</v>
      </c>
      <c r="AY126" s="162" t="s">
        <v>127</v>
      </c>
      <c r="BK126" s="171" t="n">
        <f aca="false">SUM(BK127:BK130)</f>
        <v>0</v>
      </c>
    </row>
    <row r="127" s="27" customFormat="true" ht="24.15" hidden="false" customHeight="true" outlineLevel="0" collapsed="false">
      <c r="A127" s="22"/>
      <c r="B127" s="174"/>
      <c r="C127" s="188" t="s">
        <v>81</v>
      </c>
      <c r="D127" s="188" t="s">
        <v>129</v>
      </c>
      <c r="E127" s="189" t="s">
        <v>468</v>
      </c>
      <c r="F127" s="190" t="s">
        <v>469</v>
      </c>
      <c r="G127" s="191" t="s">
        <v>400</v>
      </c>
      <c r="H127" s="192" t="n">
        <v>125</v>
      </c>
      <c r="I127" s="193"/>
      <c r="J127" s="194" t="n">
        <f aca="false">ROUND(I127*H127,2)</f>
        <v>0</v>
      </c>
      <c r="K127" s="181"/>
      <c r="L127" s="23"/>
      <c r="M127" s="182"/>
      <c r="N127" s="183" t="s">
        <v>39</v>
      </c>
      <c r="O127" s="65"/>
      <c r="P127" s="184" t="n">
        <f aca="false">O127*H127</f>
        <v>0</v>
      </c>
      <c r="Q127" s="184" t="n">
        <v>0</v>
      </c>
      <c r="R127" s="184" t="n">
        <f aca="false">Q127*H127</f>
        <v>0</v>
      </c>
      <c r="S127" s="184" t="n">
        <v>0</v>
      </c>
      <c r="T127" s="185" t="n">
        <f aca="false">S127*H127</f>
        <v>0</v>
      </c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R127" s="186" t="s">
        <v>132</v>
      </c>
      <c r="AT127" s="186" t="s">
        <v>129</v>
      </c>
      <c r="AU127" s="186" t="s">
        <v>133</v>
      </c>
      <c r="AY127" s="3" t="s">
        <v>127</v>
      </c>
      <c r="BE127" s="187" t="n">
        <f aca="false">IF(N127="základná",J127,0)</f>
        <v>0</v>
      </c>
      <c r="BF127" s="187" t="n">
        <f aca="false">IF(N127="znížená",J127,0)</f>
        <v>0</v>
      </c>
      <c r="BG127" s="187" t="n">
        <f aca="false">IF(N127="zákl. prenesená",J127,0)</f>
        <v>0</v>
      </c>
      <c r="BH127" s="187" t="n">
        <f aca="false">IF(N127="zníž. prenesená",J127,0)</f>
        <v>0</v>
      </c>
      <c r="BI127" s="187" t="n">
        <f aca="false">IF(N127="nulová",J127,0)</f>
        <v>0</v>
      </c>
      <c r="BJ127" s="3" t="s">
        <v>133</v>
      </c>
      <c r="BK127" s="187" t="n">
        <f aca="false">ROUND(I127*H127,2)</f>
        <v>0</v>
      </c>
      <c r="BL127" s="3" t="s">
        <v>132</v>
      </c>
      <c r="BM127" s="186" t="s">
        <v>133</v>
      </c>
    </row>
    <row r="128" s="27" customFormat="true" ht="21.75" hidden="false" customHeight="true" outlineLevel="0" collapsed="false">
      <c r="A128" s="22"/>
      <c r="B128" s="174"/>
      <c r="C128" s="195" t="s">
        <v>133</v>
      </c>
      <c r="D128" s="195" t="s">
        <v>197</v>
      </c>
      <c r="E128" s="196" t="s">
        <v>470</v>
      </c>
      <c r="F128" s="197" t="s">
        <v>471</v>
      </c>
      <c r="G128" s="198" t="s">
        <v>400</v>
      </c>
      <c r="H128" s="199" t="n">
        <v>125</v>
      </c>
      <c r="I128" s="200"/>
      <c r="J128" s="201" t="n">
        <f aca="false">ROUND(I128*H128,2)</f>
        <v>0</v>
      </c>
      <c r="K128" s="202"/>
      <c r="L128" s="203"/>
      <c r="M128" s="204"/>
      <c r="N128" s="205" t="s">
        <v>39</v>
      </c>
      <c r="O128" s="65"/>
      <c r="P128" s="184" t="n">
        <f aca="false">O128*H128</f>
        <v>0</v>
      </c>
      <c r="Q128" s="184" t="n">
        <v>0</v>
      </c>
      <c r="R128" s="184" t="n">
        <f aca="false">Q128*H128</f>
        <v>0</v>
      </c>
      <c r="S128" s="184" t="n">
        <v>0</v>
      </c>
      <c r="T128" s="185" t="n">
        <f aca="false">S128*H128</f>
        <v>0</v>
      </c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R128" s="186" t="s">
        <v>139</v>
      </c>
      <c r="AT128" s="186" t="s">
        <v>197</v>
      </c>
      <c r="AU128" s="186" t="s">
        <v>133</v>
      </c>
      <c r="AY128" s="3" t="s">
        <v>127</v>
      </c>
      <c r="BE128" s="187" t="n">
        <f aca="false">IF(N128="základná",J128,0)</f>
        <v>0</v>
      </c>
      <c r="BF128" s="187" t="n">
        <f aca="false">IF(N128="znížená",J128,0)</f>
        <v>0</v>
      </c>
      <c r="BG128" s="187" t="n">
        <f aca="false">IF(N128="zákl. prenesená",J128,0)</f>
        <v>0</v>
      </c>
      <c r="BH128" s="187" t="n">
        <f aca="false">IF(N128="zníž. prenesená",J128,0)</f>
        <v>0</v>
      </c>
      <c r="BI128" s="187" t="n">
        <f aca="false">IF(N128="nulová",J128,0)</f>
        <v>0</v>
      </c>
      <c r="BJ128" s="3" t="s">
        <v>133</v>
      </c>
      <c r="BK128" s="187" t="n">
        <f aca="false">ROUND(I128*H128,2)</f>
        <v>0</v>
      </c>
      <c r="BL128" s="3" t="s">
        <v>132</v>
      </c>
      <c r="BM128" s="186" t="s">
        <v>132</v>
      </c>
    </row>
    <row r="129" s="27" customFormat="true" ht="16.5" hidden="false" customHeight="true" outlineLevel="0" collapsed="false">
      <c r="A129" s="22"/>
      <c r="B129" s="174"/>
      <c r="C129" s="188" t="s">
        <v>135</v>
      </c>
      <c r="D129" s="188" t="s">
        <v>129</v>
      </c>
      <c r="E129" s="189" t="s">
        <v>472</v>
      </c>
      <c r="F129" s="190" t="s">
        <v>473</v>
      </c>
      <c r="G129" s="191" t="s">
        <v>474</v>
      </c>
      <c r="H129" s="192" t="n">
        <v>2</v>
      </c>
      <c r="I129" s="193"/>
      <c r="J129" s="194" t="n">
        <f aca="false">ROUND(I129*H129,2)</f>
        <v>0</v>
      </c>
      <c r="K129" s="181"/>
      <c r="L129" s="23"/>
      <c r="M129" s="182"/>
      <c r="N129" s="183" t="s">
        <v>39</v>
      </c>
      <c r="O129" s="65"/>
      <c r="P129" s="184" t="n">
        <f aca="false">O129*H129</f>
        <v>0</v>
      </c>
      <c r="Q129" s="184" t="n">
        <v>0</v>
      </c>
      <c r="R129" s="184" t="n">
        <f aca="false">Q129*H129</f>
        <v>0</v>
      </c>
      <c r="S129" s="184" t="n">
        <v>0</v>
      </c>
      <c r="T129" s="185" t="n">
        <f aca="false">S129*H129</f>
        <v>0</v>
      </c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R129" s="186" t="s">
        <v>132</v>
      </c>
      <c r="AT129" s="186" t="s">
        <v>129</v>
      </c>
      <c r="AU129" s="186" t="s">
        <v>133</v>
      </c>
      <c r="AY129" s="3" t="s">
        <v>127</v>
      </c>
      <c r="BE129" s="187" t="n">
        <f aca="false">IF(N129="základná",J129,0)</f>
        <v>0</v>
      </c>
      <c r="BF129" s="187" t="n">
        <f aca="false">IF(N129="znížená",J129,0)</f>
        <v>0</v>
      </c>
      <c r="BG129" s="187" t="n">
        <f aca="false">IF(N129="zákl. prenesená",J129,0)</f>
        <v>0</v>
      </c>
      <c r="BH129" s="187" t="n">
        <f aca="false">IF(N129="zníž. prenesená",J129,0)</f>
        <v>0</v>
      </c>
      <c r="BI129" s="187" t="n">
        <f aca="false">IF(N129="nulová",J129,0)</f>
        <v>0</v>
      </c>
      <c r="BJ129" s="3" t="s">
        <v>133</v>
      </c>
      <c r="BK129" s="187" t="n">
        <f aca="false">ROUND(I129*H129,2)</f>
        <v>0</v>
      </c>
      <c r="BL129" s="3" t="s">
        <v>132</v>
      </c>
      <c r="BM129" s="186" t="s">
        <v>136</v>
      </c>
    </row>
    <row r="130" s="27" customFormat="true" ht="16.5" hidden="false" customHeight="true" outlineLevel="0" collapsed="false">
      <c r="A130" s="22"/>
      <c r="B130" s="174"/>
      <c r="C130" s="195" t="s">
        <v>132</v>
      </c>
      <c r="D130" s="195" t="s">
        <v>197</v>
      </c>
      <c r="E130" s="196" t="s">
        <v>475</v>
      </c>
      <c r="F130" s="197" t="s">
        <v>476</v>
      </c>
      <c r="G130" s="198" t="s">
        <v>474</v>
      </c>
      <c r="H130" s="199" t="n">
        <v>2</v>
      </c>
      <c r="I130" s="200"/>
      <c r="J130" s="201" t="n">
        <f aca="false">ROUND(I130*H130,2)</f>
        <v>0</v>
      </c>
      <c r="K130" s="202"/>
      <c r="L130" s="203"/>
      <c r="M130" s="204"/>
      <c r="N130" s="205" t="s">
        <v>39</v>
      </c>
      <c r="O130" s="65"/>
      <c r="P130" s="184" t="n">
        <f aca="false">O130*H130</f>
        <v>0</v>
      </c>
      <c r="Q130" s="184" t="n">
        <v>0</v>
      </c>
      <c r="R130" s="184" t="n">
        <f aca="false">Q130*H130</f>
        <v>0</v>
      </c>
      <c r="S130" s="184" t="n">
        <v>0</v>
      </c>
      <c r="T130" s="185" t="n">
        <f aca="false">S130*H130</f>
        <v>0</v>
      </c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R130" s="186" t="s">
        <v>139</v>
      </c>
      <c r="AT130" s="186" t="s">
        <v>197</v>
      </c>
      <c r="AU130" s="186" t="s">
        <v>133</v>
      </c>
      <c r="AY130" s="3" t="s">
        <v>127</v>
      </c>
      <c r="BE130" s="187" t="n">
        <f aca="false">IF(N130="základná",J130,0)</f>
        <v>0</v>
      </c>
      <c r="BF130" s="187" t="n">
        <f aca="false">IF(N130="znížená",J130,0)</f>
        <v>0</v>
      </c>
      <c r="BG130" s="187" t="n">
        <f aca="false">IF(N130="zákl. prenesená",J130,0)</f>
        <v>0</v>
      </c>
      <c r="BH130" s="187" t="n">
        <f aca="false">IF(N130="zníž. prenesená",J130,0)</f>
        <v>0</v>
      </c>
      <c r="BI130" s="187" t="n">
        <f aca="false">IF(N130="nulová",J130,0)</f>
        <v>0</v>
      </c>
      <c r="BJ130" s="3" t="s">
        <v>133</v>
      </c>
      <c r="BK130" s="187" t="n">
        <f aca="false">ROUND(I130*H130,2)</f>
        <v>0</v>
      </c>
      <c r="BL130" s="3" t="s">
        <v>132</v>
      </c>
      <c r="BM130" s="186" t="s">
        <v>139</v>
      </c>
    </row>
    <row r="131" s="160" customFormat="true" ht="22.8" hidden="false" customHeight="true" outlineLevel="0" collapsed="false">
      <c r="B131" s="161"/>
      <c r="D131" s="162" t="s">
        <v>72</v>
      </c>
      <c r="E131" s="172" t="s">
        <v>477</v>
      </c>
      <c r="F131" s="172" t="s">
        <v>477</v>
      </c>
      <c r="I131" s="164"/>
      <c r="J131" s="173" t="n">
        <f aca="false">BK131</f>
        <v>0</v>
      </c>
      <c r="L131" s="161"/>
      <c r="M131" s="166"/>
      <c r="N131" s="167"/>
      <c r="O131" s="167"/>
      <c r="P131" s="168" t="n">
        <f aca="false">SUM(P132:P137)</f>
        <v>0</v>
      </c>
      <c r="Q131" s="167"/>
      <c r="R131" s="168" t="n">
        <f aca="false">SUM(R132:R137)</f>
        <v>0</v>
      </c>
      <c r="S131" s="167"/>
      <c r="T131" s="169" t="n">
        <f aca="false">SUM(T132:T137)</f>
        <v>0</v>
      </c>
      <c r="AR131" s="162" t="s">
        <v>81</v>
      </c>
      <c r="AT131" s="170" t="s">
        <v>72</v>
      </c>
      <c r="AU131" s="170" t="s">
        <v>81</v>
      </c>
      <c r="AY131" s="162" t="s">
        <v>127</v>
      </c>
      <c r="BK131" s="171" t="n">
        <f aca="false">SUM(BK132:BK137)</f>
        <v>0</v>
      </c>
    </row>
    <row r="132" s="27" customFormat="true" ht="21.75" hidden="false" customHeight="true" outlineLevel="0" collapsed="false">
      <c r="A132" s="22"/>
      <c r="B132" s="174"/>
      <c r="C132" s="188" t="s">
        <v>140</v>
      </c>
      <c r="D132" s="188" t="s">
        <v>129</v>
      </c>
      <c r="E132" s="189" t="s">
        <v>478</v>
      </c>
      <c r="F132" s="190" t="s">
        <v>479</v>
      </c>
      <c r="G132" s="191" t="s">
        <v>400</v>
      </c>
      <c r="H132" s="192" t="n">
        <v>25</v>
      </c>
      <c r="I132" s="193"/>
      <c r="J132" s="194" t="n">
        <f aca="false">ROUND(I132*H132,2)</f>
        <v>0</v>
      </c>
      <c r="K132" s="181"/>
      <c r="L132" s="23"/>
      <c r="M132" s="182"/>
      <c r="N132" s="183" t="s">
        <v>39</v>
      </c>
      <c r="O132" s="65"/>
      <c r="P132" s="184" t="n">
        <f aca="false">O132*H132</f>
        <v>0</v>
      </c>
      <c r="Q132" s="184" t="n">
        <v>0</v>
      </c>
      <c r="R132" s="184" t="n">
        <f aca="false">Q132*H132</f>
        <v>0</v>
      </c>
      <c r="S132" s="184" t="n">
        <v>0</v>
      </c>
      <c r="T132" s="185" t="n">
        <f aca="false">S132*H132</f>
        <v>0</v>
      </c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R132" s="186" t="s">
        <v>132</v>
      </c>
      <c r="AT132" s="186" t="s">
        <v>129</v>
      </c>
      <c r="AU132" s="186" t="s">
        <v>133</v>
      </c>
      <c r="AY132" s="3" t="s">
        <v>127</v>
      </c>
      <c r="BE132" s="187" t="n">
        <f aca="false">IF(N132="základná",J132,0)</f>
        <v>0</v>
      </c>
      <c r="BF132" s="187" t="n">
        <f aca="false">IF(N132="znížená",J132,0)</f>
        <v>0</v>
      </c>
      <c r="BG132" s="187" t="n">
        <f aca="false">IF(N132="zákl. prenesená",J132,0)</f>
        <v>0</v>
      </c>
      <c r="BH132" s="187" t="n">
        <f aca="false">IF(N132="zníž. prenesená",J132,0)</f>
        <v>0</v>
      </c>
      <c r="BI132" s="187" t="n">
        <f aca="false">IF(N132="nulová",J132,0)</f>
        <v>0</v>
      </c>
      <c r="BJ132" s="3" t="s">
        <v>133</v>
      </c>
      <c r="BK132" s="187" t="n">
        <f aca="false">ROUND(I132*H132,2)</f>
        <v>0</v>
      </c>
      <c r="BL132" s="3" t="s">
        <v>132</v>
      </c>
      <c r="BM132" s="186" t="s">
        <v>143</v>
      </c>
    </row>
    <row r="133" s="27" customFormat="true" ht="16.5" hidden="false" customHeight="true" outlineLevel="0" collapsed="false">
      <c r="A133" s="22"/>
      <c r="B133" s="174"/>
      <c r="C133" s="195" t="s">
        <v>136</v>
      </c>
      <c r="D133" s="195" t="s">
        <v>197</v>
      </c>
      <c r="E133" s="196" t="s">
        <v>480</v>
      </c>
      <c r="F133" s="197" t="s">
        <v>481</v>
      </c>
      <c r="G133" s="198" t="s">
        <v>400</v>
      </c>
      <c r="H133" s="199" t="n">
        <v>25</v>
      </c>
      <c r="I133" s="200"/>
      <c r="J133" s="201" t="n">
        <f aca="false">ROUND(I133*H133,2)</f>
        <v>0</v>
      </c>
      <c r="K133" s="202"/>
      <c r="L133" s="203"/>
      <c r="M133" s="204"/>
      <c r="N133" s="205" t="s">
        <v>39</v>
      </c>
      <c r="O133" s="65"/>
      <c r="P133" s="184" t="n">
        <f aca="false">O133*H133</f>
        <v>0</v>
      </c>
      <c r="Q133" s="184" t="n">
        <v>0</v>
      </c>
      <c r="R133" s="184" t="n">
        <f aca="false">Q133*H133</f>
        <v>0</v>
      </c>
      <c r="S133" s="184" t="n">
        <v>0</v>
      </c>
      <c r="T133" s="185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86" t="s">
        <v>139</v>
      </c>
      <c r="AT133" s="186" t="s">
        <v>197</v>
      </c>
      <c r="AU133" s="186" t="s">
        <v>133</v>
      </c>
      <c r="AY133" s="3" t="s">
        <v>127</v>
      </c>
      <c r="BE133" s="187" t="n">
        <f aca="false">IF(N133="základná",J133,0)</f>
        <v>0</v>
      </c>
      <c r="BF133" s="187" t="n">
        <f aca="false">IF(N133="znížená",J133,0)</f>
        <v>0</v>
      </c>
      <c r="BG133" s="187" t="n">
        <f aca="false">IF(N133="zákl. prenesená",J133,0)</f>
        <v>0</v>
      </c>
      <c r="BH133" s="187" t="n">
        <f aca="false">IF(N133="zníž. prenesená",J133,0)</f>
        <v>0</v>
      </c>
      <c r="BI133" s="187" t="n">
        <f aca="false">IF(N133="nulová",J133,0)</f>
        <v>0</v>
      </c>
      <c r="BJ133" s="3" t="s">
        <v>133</v>
      </c>
      <c r="BK133" s="187" t="n">
        <f aca="false">ROUND(I133*H133,2)</f>
        <v>0</v>
      </c>
      <c r="BL133" s="3" t="s">
        <v>132</v>
      </c>
      <c r="BM133" s="186" t="s">
        <v>146</v>
      </c>
    </row>
    <row r="134" s="27" customFormat="true" ht="21.75" hidden="false" customHeight="true" outlineLevel="0" collapsed="false">
      <c r="A134" s="22"/>
      <c r="B134" s="174"/>
      <c r="C134" s="188" t="s">
        <v>147</v>
      </c>
      <c r="D134" s="188" t="s">
        <v>129</v>
      </c>
      <c r="E134" s="189" t="s">
        <v>482</v>
      </c>
      <c r="F134" s="190" t="s">
        <v>483</v>
      </c>
      <c r="G134" s="191" t="s">
        <v>400</v>
      </c>
      <c r="H134" s="192" t="n">
        <v>250</v>
      </c>
      <c r="I134" s="193"/>
      <c r="J134" s="194" t="n">
        <f aca="false">ROUND(I134*H134,2)</f>
        <v>0</v>
      </c>
      <c r="K134" s="181"/>
      <c r="L134" s="23"/>
      <c r="M134" s="182"/>
      <c r="N134" s="183" t="s">
        <v>39</v>
      </c>
      <c r="O134" s="65"/>
      <c r="P134" s="184" t="n">
        <f aca="false">O134*H134</f>
        <v>0</v>
      </c>
      <c r="Q134" s="184" t="n">
        <v>0</v>
      </c>
      <c r="R134" s="184" t="n">
        <f aca="false">Q134*H134</f>
        <v>0</v>
      </c>
      <c r="S134" s="184" t="n">
        <v>0</v>
      </c>
      <c r="T134" s="185" t="n">
        <f aca="false">S134*H134</f>
        <v>0</v>
      </c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R134" s="186" t="s">
        <v>132</v>
      </c>
      <c r="AT134" s="186" t="s">
        <v>129</v>
      </c>
      <c r="AU134" s="186" t="s">
        <v>133</v>
      </c>
      <c r="AY134" s="3" t="s">
        <v>127</v>
      </c>
      <c r="BE134" s="187" t="n">
        <f aca="false">IF(N134="základná",J134,0)</f>
        <v>0</v>
      </c>
      <c r="BF134" s="187" t="n">
        <f aca="false">IF(N134="znížená",J134,0)</f>
        <v>0</v>
      </c>
      <c r="BG134" s="187" t="n">
        <f aca="false">IF(N134="zákl. prenesená",J134,0)</f>
        <v>0</v>
      </c>
      <c r="BH134" s="187" t="n">
        <f aca="false">IF(N134="zníž. prenesená",J134,0)</f>
        <v>0</v>
      </c>
      <c r="BI134" s="187" t="n">
        <f aca="false">IF(N134="nulová",J134,0)</f>
        <v>0</v>
      </c>
      <c r="BJ134" s="3" t="s">
        <v>133</v>
      </c>
      <c r="BK134" s="187" t="n">
        <f aca="false">ROUND(I134*H134,2)</f>
        <v>0</v>
      </c>
      <c r="BL134" s="3" t="s">
        <v>132</v>
      </c>
      <c r="BM134" s="186" t="s">
        <v>150</v>
      </c>
    </row>
    <row r="135" s="27" customFormat="true" ht="16.5" hidden="false" customHeight="true" outlineLevel="0" collapsed="false">
      <c r="A135" s="22"/>
      <c r="B135" s="174"/>
      <c r="C135" s="195" t="s">
        <v>139</v>
      </c>
      <c r="D135" s="195" t="s">
        <v>197</v>
      </c>
      <c r="E135" s="196" t="s">
        <v>484</v>
      </c>
      <c r="F135" s="197" t="s">
        <v>485</v>
      </c>
      <c r="G135" s="198" t="s">
        <v>400</v>
      </c>
      <c r="H135" s="199" t="n">
        <v>250</v>
      </c>
      <c r="I135" s="200"/>
      <c r="J135" s="201" t="n">
        <f aca="false">ROUND(I135*H135,2)</f>
        <v>0</v>
      </c>
      <c r="K135" s="202"/>
      <c r="L135" s="203"/>
      <c r="M135" s="204"/>
      <c r="N135" s="205" t="s">
        <v>39</v>
      </c>
      <c r="O135" s="65"/>
      <c r="P135" s="184" t="n">
        <f aca="false">O135*H135</f>
        <v>0</v>
      </c>
      <c r="Q135" s="184" t="n">
        <v>0</v>
      </c>
      <c r="R135" s="184" t="n">
        <f aca="false">Q135*H135</f>
        <v>0</v>
      </c>
      <c r="S135" s="184" t="n">
        <v>0</v>
      </c>
      <c r="T135" s="185" t="n">
        <f aca="false">S135*H135</f>
        <v>0</v>
      </c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R135" s="186" t="s">
        <v>139</v>
      </c>
      <c r="AT135" s="186" t="s">
        <v>197</v>
      </c>
      <c r="AU135" s="186" t="s">
        <v>133</v>
      </c>
      <c r="AY135" s="3" t="s">
        <v>127</v>
      </c>
      <c r="BE135" s="187" t="n">
        <f aca="false">IF(N135="základná",J135,0)</f>
        <v>0</v>
      </c>
      <c r="BF135" s="187" t="n">
        <f aca="false">IF(N135="znížená",J135,0)</f>
        <v>0</v>
      </c>
      <c r="BG135" s="187" t="n">
        <f aca="false">IF(N135="zákl. prenesená",J135,0)</f>
        <v>0</v>
      </c>
      <c r="BH135" s="187" t="n">
        <f aca="false">IF(N135="zníž. prenesená",J135,0)</f>
        <v>0</v>
      </c>
      <c r="BI135" s="187" t="n">
        <f aca="false">IF(N135="nulová",J135,0)</f>
        <v>0</v>
      </c>
      <c r="BJ135" s="3" t="s">
        <v>133</v>
      </c>
      <c r="BK135" s="187" t="n">
        <f aca="false">ROUND(I135*H135,2)</f>
        <v>0</v>
      </c>
      <c r="BL135" s="3" t="s">
        <v>132</v>
      </c>
      <c r="BM135" s="186" t="s">
        <v>154</v>
      </c>
    </row>
    <row r="136" s="27" customFormat="true" ht="21.75" hidden="false" customHeight="true" outlineLevel="0" collapsed="false">
      <c r="A136" s="22"/>
      <c r="B136" s="174"/>
      <c r="C136" s="188" t="s">
        <v>155</v>
      </c>
      <c r="D136" s="188" t="s">
        <v>129</v>
      </c>
      <c r="E136" s="189" t="s">
        <v>486</v>
      </c>
      <c r="F136" s="190" t="s">
        <v>487</v>
      </c>
      <c r="G136" s="191" t="s">
        <v>400</v>
      </c>
      <c r="H136" s="192" t="n">
        <v>25</v>
      </c>
      <c r="I136" s="193"/>
      <c r="J136" s="194" t="n">
        <f aca="false">ROUND(I136*H136,2)</f>
        <v>0</v>
      </c>
      <c r="K136" s="181"/>
      <c r="L136" s="23"/>
      <c r="M136" s="182"/>
      <c r="N136" s="183" t="s">
        <v>39</v>
      </c>
      <c r="O136" s="65"/>
      <c r="P136" s="184" t="n">
        <f aca="false">O136*H136</f>
        <v>0</v>
      </c>
      <c r="Q136" s="184" t="n">
        <v>0</v>
      </c>
      <c r="R136" s="184" t="n">
        <f aca="false">Q136*H136</f>
        <v>0</v>
      </c>
      <c r="S136" s="184" t="n">
        <v>0</v>
      </c>
      <c r="T136" s="185" t="n">
        <f aca="false">S136*H136</f>
        <v>0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R136" s="186" t="s">
        <v>132</v>
      </c>
      <c r="AT136" s="186" t="s">
        <v>129</v>
      </c>
      <c r="AU136" s="186" t="s">
        <v>133</v>
      </c>
      <c r="AY136" s="3" t="s">
        <v>127</v>
      </c>
      <c r="BE136" s="187" t="n">
        <f aca="false">IF(N136="základná",J136,0)</f>
        <v>0</v>
      </c>
      <c r="BF136" s="187" t="n">
        <f aca="false">IF(N136="znížená",J136,0)</f>
        <v>0</v>
      </c>
      <c r="BG136" s="187" t="n">
        <f aca="false">IF(N136="zákl. prenesená",J136,0)</f>
        <v>0</v>
      </c>
      <c r="BH136" s="187" t="n">
        <f aca="false">IF(N136="zníž. prenesená",J136,0)</f>
        <v>0</v>
      </c>
      <c r="BI136" s="187" t="n">
        <f aca="false">IF(N136="nulová",J136,0)</f>
        <v>0</v>
      </c>
      <c r="BJ136" s="3" t="s">
        <v>133</v>
      </c>
      <c r="BK136" s="187" t="n">
        <f aca="false">ROUND(I136*H136,2)</f>
        <v>0</v>
      </c>
      <c r="BL136" s="3" t="s">
        <v>132</v>
      </c>
      <c r="BM136" s="186" t="s">
        <v>158</v>
      </c>
    </row>
    <row r="137" s="27" customFormat="true" ht="16.5" hidden="false" customHeight="true" outlineLevel="0" collapsed="false">
      <c r="A137" s="22"/>
      <c r="B137" s="174"/>
      <c r="C137" s="195" t="s">
        <v>143</v>
      </c>
      <c r="D137" s="195" t="s">
        <v>197</v>
      </c>
      <c r="E137" s="196" t="s">
        <v>488</v>
      </c>
      <c r="F137" s="197" t="s">
        <v>489</v>
      </c>
      <c r="G137" s="198" t="s">
        <v>400</v>
      </c>
      <c r="H137" s="199" t="n">
        <v>25</v>
      </c>
      <c r="I137" s="200"/>
      <c r="J137" s="201" t="n">
        <f aca="false">ROUND(I137*H137,2)</f>
        <v>0</v>
      </c>
      <c r="K137" s="202"/>
      <c r="L137" s="203"/>
      <c r="M137" s="204"/>
      <c r="N137" s="205" t="s">
        <v>39</v>
      </c>
      <c r="O137" s="65"/>
      <c r="P137" s="184" t="n">
        <f aca="false">O137*H137</f>
        <v>0</v>
      </c>
      <c r="Q137" s="184" t="n">
        <v>0</v>
      </c>
      <c r="R137" s="184" t="n">
        <f aca="false">Q137*H137</f>
        <v>0</v>
      </c>
      <c r="S137" s="184" t="n">
        <v>0</v>
      </c>
      <c r="T137" s="185" t="n">
        <f aca="false">S137*H137</f>
        <v>0</v>
      </c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R137" s="186" t="s">
        <v>139</v>
      </c>
      <c r="AT137" s="186" t="s">
        <v>197</v>
      </c>
      <c r="AU137" s="186" t="s">
        <v>133</v>
      </c>
      <c r="AY137" s="3" t="s">
        <v>127</v>
      </c>
      <c r="BE137" s="187" t="n">
        <f aca="false">IF(N137="základná",J137,0)</f>
        <v>0</v>
      </c>
      <c r="BF137" s="187" t="n">
        <f aca="false">IF(N137="znížená",J137,0)</f>
        <v>0</v>
      </c>
      <c r="BG137" s="187" t="n">
        <f aca="false">IF(N137="zákl. prenesená",J137,0)</f>
        <v>0</v>
      </c>
      <c r="BH137" s="187" t="n">
        <f aca="false">IF(N137="zníž. prenesená",J137,0)</f>
        <v>0</v>
      </c>
      <c r="BI137" s="187" t="n">
        <f aca="false">IF(N137="nulová",J137,0)</f>
        <v>0</v>
      </c>
      <c r="BJ137" s="3" t="s">
        <v>133</v>
      </c>
      <c r="BK137" s="187" t="n">
        <f aca="false">ROUND(I137*H137,2)</f>
        <v>0</v>
      </c>
      <c r="BL137" s="3" t="s">
        <v>132</v>
      </c>
      <c r="BM137" s="186" t="s">
        <v>159</v>
      </c>
    </row>
    <row r="138" s="160" customFormat="true" ht="22.8" hidden="false" customHeight="true" outlineLevel="0" collapsed="false">
      <c r="B138" s="161"/>
      <c r="D138" s="162" t="s">
        <v>72</v>
      </c>
      <c r="E138" s="172" t="s">
        <v>490</v>
      </c>
      <c r="F138" s="172" t="s">
        <v>490</v>
      </c>
      <c r="I138" s="164"/>
      <c r="J138" s="173" t="n">
        <f aca="false">BK138</f>
        <v>0</v>
      </c>
      <c r="L138" s="161"/>
      <c r="M138" s="166"/>
      <c r="N138" s="167"/>
      <c r="O138" s="167"/>
      <c r="P138" s="168" t="n">
        <f aca="false">SUM(P139:P146)</f>
        <v>0</v>
      </c>
      <c r="Q138" s="167"/>
      <c r="R138" s="168" t="n">
        <f aca="false">SUM(R139:R146)</f>
        <v>0.0028</v>
      </c>
      <c r="S138" s="167"/>
      <c r="T138" s="169" t="n">
        <f aca="false">SUM(T139:T146)</f>
        <v>0</v>
      </c>
      <c r="AR138" s="162" t="s">
        <v>81</v>
      </c>
      <c r="AT138" s="170" t="s">
        <v>72</v>
      </c>
      <c r="AU138" s="170" t="s">
        <v>81</v>
      </c>
      <c r="AY138" s="162" t="s">
        <v>127</v>
      </c>
      <c r="BK138" s="171" t="n">
        <f aca="false">SUM(BK139:BK146)</f>
        <v>0</v>
      </c>
    </row>
    <row r="139" s="27" customFormat="true" ht="16.5" hidden="false" customHeight="true" outlineLevel="0" collapsed="false">
      <c r="A139" s="22"/>
      <c r="B139" s="174"/>
      <c r="C139" s="188" t="s">
        <v>160</v>
      </c>
      <c r="D139" s="188" t="s">
        <v>129</v>
      </c>
      <c r="E139" s="189" t="s">
        <v>491</v>
      </c>
      <c r="F139" s="190" t="s">
        <v>492</v>
      </c>
      <c r="G139" s="191" t="s">
        <v>474</v>
      </c>
      <c r="H139" s="192" t="n">
        <v>2</v>
      </c>
      <c r="I139" s="193"/>
      <c r="J139" s="194" t="n">
        <f aca="false">ROUND(I139*H139,2)</f>
        <v>0</v>
      </c>
      <c r="K139" s="181"/>
      <c r="L139" s="23"/>
      <c r="M139" s="182"/>
      <c r="N139" s="183" t="s">
        <v>39</v>
      </c>
      <c r="O139" s="65"/>
      <c r="P139" s="184" t="n">
        <f aca="false">O139*H139</f>
        <v>0</v>
      </c>
      <c r="Q139" s="184" t="n">
        <v>0</v>
      </c>
      <c r="R139" s="184" t="n">
        <f aca="false">Q139*H139</f>
        <v>0</v>
      </c>
      <c r="S139" s="184" t="n">
        <v>0</v>
      </c>
      <c r="T139" s="185" t="n">
        <f aca="false">S139*H139</f>
        <v>0</v>
      </c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R139" s="186" t="s">
        <v>132</v>
      </c>
      <c r="AT139" s="186" t="s">
        <v>129</v>
      </c>
      <c r="AU139" s="186" t="s">
        <v>133</v>
      </c>
      <c r="AY139" s="3" t="s">
        <v>127</v>
      </c>
      <c r="BE139" s="187" t="n">
        <f aca="false">IF(N139="základná",J139,0)</f>
        <v>0</v>
      </c>
      <c r="BF139" s="187" t="n">
        <f aca="false">IF(N139="znížená",J139,0)</f>
        <v>0</v>
      </c>
      <c r="BG139" s="187" t="n">
        <f aca="false">IF(N139="zákl. prenesená",J139,0)</f>
        <v>0</v>
      </c>
      <c r="BH139" s="187" t="n">
        <f aca="false">IF(N139="zníž. prenesená",J139,0)</f>
        <v>0</v>
      </c>
      <c r="BI139" s="187" t="n">
        <f aca="false">IF(N139="nulová",J139,0)</f>
        <v>0</v>
      </c>
      <c r="BJ139" s="3" t="s">
        <v>133</v>
      </c>
      <c r="BK139" s="187" t="n">
        <f aca="false">ROUND(I139*H139,2)</f>
        <v>0</v>
      </c>
      <c r="BL139" s="3" t="s">
        <v>132</v>
      </c>
      <c r="BM139" s="186" t="s">
        <v>161</v>
      </c>
    </row>
    <row r="140" s="27" customFormat="true" ht="16.5" hidden="false" customHeight="true" outlineLevel="0" collapsed="false">
      <c r="A140" s="22"/>
      <c r="B140" s="174"/>
      <c r="C140" s="188" t="s">
        <v>146</v>
      </c>
      <c r="D140" s="188" t="s">
        <v>129</v>
      </c>
      <c r="E140" s="189" t="s">
        <v>493</v>
      </c>
      <c r="F140" s="190" t="s">
        <v>494</v>
      </c>
      <c r="G140" s="191" t="s">
        <v>474</v>
      </c>
      <c r="H140" s="192" t="n">
        <v>2</v>
      </c>
      <c r="I140" s="193"/>
      <c r="J140" s="194" t="n">
        <f aca="false">ROUND(I140*H140,2)</f>
        <v>0</v>
      </c>
      <c r="K140" s="181"/>
      <c r="L140" s="23"/>
      <c r="M140" s="182"/>
      <c r="N140" s="183" t="s">
        <v>39</v>
      </c>
      <c r="O140" s="65"/>
      <c r="P140" s="184" t="n">
        <f aca="false">O140*H140</f>
        <v>0</v>
      </c>
      <c r="Q140" s="184" t="n">
        <v>0</v>
      </c>
      <c r="R140" s="184" t="n">
        <f aca="false">Q140*H140</f>
        <v>0</v>
      </c>
      <c r="S140" s="184" t="n">
        <v>0</v>
      </c>
      <c r="T140" s="185" t="n">
        <f aca="false">S140*H140</f>
        <v>0</v>
      </c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R140" s="186" t="s">
        <v>132</v>
      </c>
      <c r="AT140" s="186" t="s">
        <v>129</v>
      </c>
      <c r="AU140" s="186" t="s">
        <v>133</v>
      </c>
      <c r="AY140" s="3" t="s">
        <v>127</v>
      </c>
      <c r="BE140" s="187" t="n">
        <f aca="false">IF(N140="základná",J140,0)</f>
        <v>0</v>
      </c>
      <c r="BF140" s="187" t="n">
        <f aca="false">IF(N140="znížená",J140,0)</f>
        <v>0</v>
      </c>
      <c r="BG140" s="187" t="n">
        <f aca="false">IF(N140="zákl. prenesená",J140,0)</f>
        <v>0</v>
      </c>
      <c r="BH140" s="187" t="n">
        <f aca="false">IF(N140="zníž. prenesená",J140,0)</f>
        <v>0</v>
      </c>
      <c r="BI140" s="187" t="n">
        <f aca="false">IF(N140="nulová",J140,0)</f>
        <v>0</v>
      </c>
      <c r="BJ140" s="3" t="s">
        <v>133</v>
      </c>
      <c r="BK140" s="187" t="n">
        <f aca="false">ROUND(I140*H140,2)</f>
        <v>0</v>
      </c>
      <c r="BL140" s="3" t="s">
        <v>132</v>
      </c>
      <c r="BM140" s="186" t="s">
        <v>164</v>
      </c>
    </row>
    <row r="141" s="27" customFormat="true" ht="16.5" hidden="false" customHeight="true" outlineLevel="0" collapsed="false">
      <c r="A141" s="22"/>
      <c r="B141" s="174"/>
      <c r="C141" s="195" t="s">
        <v>165</v>
      </c>
      <c r="D141" s="195" t="s">
        <v>197</v>
      </c>
      <c r="E141" s="196" t="s">
        <v>495</v>
      </c>
      <c r="F141" s="197" t="s">
        <v>496</v>
      </c>
      <c r="G141" s="198" t="s">
        <v>474</v>
      </c>
      <c r="H141" s="199" t="n">
        <v>1</v>
      </c>
      <c r="I141" s="200"/>
      <c r="J141" s="201" t="n">
        <f aca="false">ROUND(I141*H141,2)</f>
        <v>0</v>
      </c>
      <c r="K141" s="202"/>
      <c r="L141" s="203"/>
      <c r="M141" s="204"/>
      <c r="N141" s="205" t="s">
        <v>39</v>
      </c>
      <c r="O141" s="65"/>
      <c r="P141" s="184" t="n">
        <f aca="false">O141*H141</f>
        <v>0</v>
      </c>
      <c r="Q141" s="184" t="n">
        <v>0</v>
      </c>
      <c r="R141" s="184" t="n">
        <f aca="false">Q141*H141</f>
        <v>0</v>
      </c>
      <c r="S141" s="184" t="n">
        <v>0</v>
      </c>
      <c r="T141" s="185" t="n">
        <f aca="false">S141*H141</f>
        <v>0</v>
      </c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R141" s="186" t="s">
        <v>139</v>
      </c>
      <c r="AT141" s="186" t="s">
        <v>197</v>
      </c>
      <c r="AU141" s="186" t="s">
        <v>133</v>
      </c>
      <c r="AY141" s="3" t="s">
        <v>127</v>
      </c>
      <c r="BE141" s="187" t="n">
        <f aca="false">IF(N141="základná",J141,0)</f>
        <v>0</v>
      </c>
      <c r="BF141" s="187" t="n">
        <f aca="false">IF(N141="znížená",J141,0)</f>
        <v>0</v>
      </c>
      <c r="BG141" s="187" t="n">
        <f aca="false">IF(N141="zákl. prenesená",J141,0)</f>
        <v>0</v>
      </c>
      <c r="BH141" s="187" t="n">
        <f aca="false">IF(N141="zníž. prenesená",J141,0)</f>
        <v>0</v>
      </c>
      <c r="BI141" s="187" t="n">
        <f aca="false">IF(N141="nulová",J141,0)</f>
        <v>0</v>
      </c>
      <c r="BJ141" s="3" t="s">
        <v>133</v>
      </c>
      <c r="BK141" s="187" t="n">
        <f aca="false">ROUND(I141*H141,2)</f>
        <v>0</v>
      </c>
      <c r="BL141" s="3" t="s">
        <v>132</v>
      </c>
      <c r="BM141" s="186" t="s">
        <v>166</v>
      </c>
    </row>
    <row r="142" s="27" customFormat="true" ht="16.5" hidden="false" customHeight="true" outlineLevel="0" collapsed="false">
      <c r="A142" s="22"/>
      <c r="B142" s="174"/>
      <c r="C142" s="195" t="s">
        <v>150</v>
      </c>
      <c r="D142" s="195" t="s">
        <v>197</v>
      </c>
      <c r="E142" s="196" t="s">
        <v>497</v>
      </c>
      <c r="F142" s="197" t="s">
        <v>498</v>
      </c>
      <c r="G142" s="198" t="s">
        <v>474</v>
      </c>
      <c r="H142" s="199" t="n">
        <v>1</v>
      </c>
      <c r="I142" s="200"/>
      <c r="J142" s="201" t="n">
        <f aca="false">ROUND(I142*H142,2)</f>
        <v>0</v>
      </c>
      <c r="K142" s="202"/>
      <c r="L142" s="203"/>
      <c r="M142" s="204"/>
      <c r="N142" s="205" t="s">
        <v>39</v>
      </c>
      <c r="O142" s="65"/>
      <c r="P142" s="184" t="n">
        <f aca="false">O142*H142</f>
        <v>0</v>
      </c>
      <c r="Q142" s="184" t="n">
        <v>0</v>
      </c>
      <c r="R142" s="184" t="n">
        <f aca="false">Q142*H142</f>
        <v>0</v>
      </c>
      <c r="S142" s="184" t="n">
        <v>0</v>
      </c>
      <c r="T142" s="185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86" t="s">
        <v>139</v>
      </c>
      <c r="AT142" s="186" t="s">
        <v>197</v>
      </c>
      <c r="AU142" s="186" t="s">
        <v>133</v>
      </c>
      <c r="AY142" s="3" t="s">
        <v>127</v>
      </c>
      <c r="BE142" s="187" t="n">
        <f aca="false">IF(N142="základná",J142,0)</f>
        <v>0</v>
      </c>
      <c r="BF142" s="187" t="n">
        <f aca="false">IF(N142="znížená",J142,0)</f>
        <v>0</v>
      </c>
      <c r="BG142" s="187" t="n">
        <f aca="false">IF(N142="zákl. prenesená",J142,0)</f>
        <v>0</v>
      </c>
      <c r="BH142" s="187" t="n">
        <f aca="false">IF(N142="zníž. prenesená",J142,0)</f>
        <v>0</v>
      </c>
      <c r="BI142" s="187" t="n">
        <f aca="false">IF(N142="nulová",J142,0)</f>
        <v>0</v>
      </c>
      <c r="BJ142" s="3" t="s">
        <v>133</v>
      </c>
      <c r="BK142" s="187" t="n">
        <f aca="false">ROUND(I142*H142,2)</f>
        <v>0</v>
      </c>
      <c r="BL142" s="3" t="s">
        <v>132</v>
      </c>
      <c r="BM142" s="186" t="s">
        <v>167</v>
      </c>
    </row>
    <row r="143" s="27" customFormat="true" ht="24.15" hidden="false" customHeight="true" outlineLevel="0" collapsed="false">
      <c r="A143" s="22"/>
      <c r="B143" s="174"/>
      <c r="C143" s="188" t="s">
        <v>168</v>
      </c>
      <c r="D143" s="188" t="s">
        <v>129</v>
      </c>
      <c r="E143" s="189" t="s">
        <v>499</v>
      </c>
      <c r="F143" s="190" t="s">
        <v>500</v>
      </c>
      <c r="G143" s="191" t="s">
        <v>400</v>
      </c>
      <c r="H143" s="192" t="n">
        <v>10</v>
      </c>
      <c r="I143" s="193"/>
      <c r="J143" s="194" t="n">
        <f aca="false">ROUND(I143*H143,2)</f>
        <v>0</v>
      </c>
      <c r="K143" s="181"/>
      <c r="L143" s="23"/>
      <c r="M143" s="182"/>
      <c r="N143" s="183" t="s">
        <v>39</v>
      </c>
      <c r="O143" s="65"/>
      <c r="P143" s="184" t="n">
        <f aca="false">O143*H143</f>
        <v>0</v>
      </c>
      <c r="Q143" s="184" t="n">
        <v>0</v>
      </c>
      <c r="R143" s="184" t="n">
        <f aca="false">Q143*H143</f>
        <v>0</v>
      </c>
      <c r="S143" s="184" t="n">
        <v>0</v>
      </c>
      <c r="T143" s="185" t="n">
        <f aca="false">S143*H143</f>
        <v>0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86" t="s">
        <v>132</v>
      </c>
      <c r="AT143" s="186" t="s">
        <v>129</v>
      </c>
      <c r="AU143" s="186" t="s">
        <v>133</v>
      </c>
      <c r="AY143" s="3" t="s">
        <v>127</v>
      </c>
      <c r="BE143" s="187" t="n">
        <f aca="false">IF(N143="základná",J143,0)</f>
        <v>0</v>
      </c>
      <c r="BF143" s="187" t="n">
        <f aca="false">IF(N143="znížená",J143,0)</f>
        <v>0</v>
      </c>
      <c r="BG143" s="187" t="n">
        <f aca="false">IF(N143="zákl. prenesená",J143,0)</f>
        <v>0</v>
      </c>
      <c r="BH143" s="187" t="n">
        <f aca="false">IF(N143="zníž. prenesená",J143,0)</f>
        <v>0</v>
      </c>
      <c r="BI143" s="187" t="n">
        <f aca="false">IF(N143="nulová",J143,0)</f>
        <v>0</v>
      </c>
      <c r="BJ143" s="3" t="s">
        <v>133</v>
      </c>
      <c r="BK143" s="187" t="n">
        <f aca="false">ROUND(I143*H143,2)</f>
        <v>0</v>
      </c>
      <c r="BL143" s="3" t="s">
        <v>132</v>
      </c>
      <c r="BM143" s="186" t="s">
        <v>171</v>
      </c>
    </row>
    <row r="144" s="27" customFormat="true" ht="16.5" hidden="false" customHeight="true" outlineLevel="0" collapsed="false">
      <c r="A144" s="22"/>
      <c r="B144" s="174"/>
      <c r="C144" s="195" t="s">
        <v>154</v>
      </c>
      <c r="D144" s="195" t="s">
        <v>197</v>
      </c>
      <c r="E144" s="196" t="s">
        <v>501</v>
      </c>
      <c r="F144" s="197" t="s">
        <v>502</v>
      </c>
      <c r="G144" s="198" t="s">
        <v>400</v>
      </c>
      <c r="H144" s="199" t="n">
        <v>10</v>
      </c>
      <c r="I144" s="200"/>
      <c r="J144" s="201" t="n">
        <f aca="false">ROUND(I144*H144,2)</f>
        <v>0</v>
      </c>
      <c r="K144" s="202"/>
      <c r="L144" s="203"/>
      <c r="M144" s="204"/>
      <c r="N144" s="205" t="s">
        <v>39</v>
      </c>
      <c r="O144" s="65"/>
      <c r="P144" s="184" t="n">
        <f aca="false">O144*H144</f>
        <v>0</v>
      </c>
      <c r="Q144" s="184" t="n">
        <v>0.00028</v>
      </c>
      <c r="R144" s="184" t="n">
        <f aca="false">Q144*H144</f>
        <v>0.0028</v>
      </c>
      <c r="S144" s="184" t="n">
        <v>0</v>
      </c>
      <c r="T144" s="185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86" t="s">
        <v>139</v>
      </c>
      <c r="AT144" s="186" t="s">
        <v>197</v>
      </c>
      <c r="AU144" s="186" t="s">
        <v>133</v>
      </c>
      <c r="AY144" s="3" t="s">
        <v>127</v>
      </c>
      <c r="BE144" s="187" t="n">
        <f aca="false">IF(N144="základná",J144,0)</f>
        <v>0</v>
      </c>
      <c r="BF144" s="187" t="n">
        <f aca="false">IF(N144="znížená",J144,0)</f>
        <v>0</v>
      </c>
      <c r="BG144" s="187" t="n">
        <f aca="false">IF(N144="zákl. prenesená",J144,0)</f>
        <v>0</v>
      </c>
      <c r="BH144" s="187" t="n">
        <f aca="false">IF(N144="zníž. prenesená",J144,0)</f>
        <v>0</v>
      </c>
      <c r="BI144" s="187" t="n">
        <f aca="false">IF(N144="nulová",J144,0)</f>
        <v>0</v>
      </c>
      <c r="BJ144" s="3" t="s">
        <v>133</v>
      </c>
      <c r="BK144" s="187" t="n">
        <f aca="false">ROUND(I144*H144,2)</f>
        <v>0</v>
      </c>
      <c r="BL144" s="3" t="s">
        <v>132</v>
      </c>
      <c r="BM144" s="186" t="s">
        <v>172</v>
      </c>
    </row>
    <row r="145" s="27" customFormat="true" ht="16.5" hidden="false" customHeight="true" outlineLevel="0" collapsed="false">
      <c r="A145" s="22"/>
      <c r="B145" s="174"/>
      <c r="C145" s="188" t="s">
        <v>173</v>
      </c>
      <c r="D145" s="188" t="s">
        <v>129</v>
      </c>
      <c r="E145" s="189" t="s">
        <v>503</v>
      </c>
      <c r="F145" s="190" t="s">
        <v>504</v>
      </c>
      <c r="G145" s="191" t="s">
        <v>400</v>
      </c>
      <c r="H145" s="192" t="n">
        <v>25</v>
      </c>
      <c r="I145" s="193"/>
      <c r="J145" s="194" t="n">
        <f aca="false">ROUND(I145*H145,2)</f>
        <v>0</v>
      </c>
      <c r="K145" s="181"/>
      <c r="L145" s="23"/>
      <c r="M145" s="182"/>
      <c r="N145" s="183" t="s">
        <v>39</v>
      </c>
      <c r="O145" s="65"/>
      <c r="P145" s="184" t="n">
        <f aca="false">O145*H145</f>
        <v>0</v>
      </c>
      <c r="Q145" s="184" t="n">
        <v>0</v>
      </c>
      <c r="R145" s="184" t="n">
        <f aca="false">Q145*H145</f>
        <v>0</v>
      </c>
      <c r="S145" s="184" t="n">
        <v>0</v>
      </c>
      <c r="T145" s="185" t="n">
        <f aca="false">S145*H145</f>
        <v>0</v>
      </c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R145" s="186" t="s">
        <v>132</v>
      </c>
      <c r="AT145" s="186" t="s">
        <v>129</v>
      </c>
      <c r="AU145" s="186" t="s">
        <v>133</v>
      </c>
      <c r="AY145" s="3" t="s">
        <v>127</v>
      </c>
      <c r="BE145" s="187" t="n">
        <f aca="false">IF(N145="základná",J145,0)</f>
        <v>0</v>
      </c>
      <c r="BF145" s="187" t="n">
        <f aca="false">IF(N145="znížená",J145,0)</f>
        <v>0</v>
      </c>
      <c r="BG145" s="187" t="n">
        <f aca="false">IF(N145="zákl. prenesená",J145,0)</f>
        <v>0</v>
      </c>
      <c r="BH145" s="187" t="n">
        <f aca="false">IF(N145="zníž. prenesená",J145,0)</f>
        <v>0</v>
      </c>
      <c r="BI145" s="187" t="n">
        <f aca="false">IF(N145="nulová",J145,0)</f>
        <v>0</v>
      </c>
      <c r="BJ145" s="3" t="s">
        <v>133</v>
      </c>
      <c r="BK145" s="187" t="n">
        <f aca="false">ROUND(I145*H145,2)</f>
        <v>0</v>
      </c>
      <c r="BL145" s="3" t="s">
        <v>132</v>
      </c>
      <c r="BM145" s="186" t="s">
        <v>174</v>
      </c>
    </row>
    <row r="146" s="27" customFormat="true" ht="16.5" hidden="false" customHeight="true" outlineLevel="0" collapsed="false">
      <c r="A146" s="22"/>
      <c r="B146" s="174"/>
      <c r="C146" s="195" t="s">
        <v>158</v>
      </c>
      <c r="D146" s="195" t="s">
        <v>197</v>
      </c>
      <c r="E146" s="196" t="s">
        <v>505</v>
      </c>
      <c r="F146" s="197" t="s">
        <v>506</v>
      </c>
      <c r="G146" s="198" t="s">
        <v>507</v>
      </c>
      <c r="H146" s="199" t="n">
        <v>15</v>
      </c>
      <c r="I146" s="200"/>
      <c r="J146" s="201" t="n">
        <f aca="false">ROUND(I146*H146,2)</f>
        <v>0</v>
      </c>
      <c r="K146" s="202"/>
      <c r="L146" s="203"/>
      <c r="M146" s="204"/>
      <c r="N146" s="205" t="s">
        <v>39</v>
      </c>
      <c r="O146" s="65"/>
      <c r="P146" s="184" t="n">
        <f aca="false">O146*H146</f>
        <v>0</v>
      </c>
      <c r="Q146" s="184" t="n">
        <v>0</v>
      </c>
      <c r="R146" s="184" t="n">
        <f aca="false">Q146*H146</f>
        <v>0</v>
      </c>
      <c r="S146" s="184" t="n">
        <v>0</v>
      </c>
      <c r="T146" s="185" t="n">
        <f aca="false">S146*H146</f>
        <v>0</v>
      </c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R146" s="186" t="s">
        <v>139</v>
      </c>
      <c r="AT146" s="186" t="s">
        <v>197</v>
      </c>
      <c r="AU146" s="186" t="s">
        <v>133</v>
      </c>
      <c r="AY146" s="3" t="s">
        <v>127</v>
      </c>
      <c r="BE146" s="187" t="n">
        <f aca="false">IF(N146="základná",J146,0)</f>
        <v>0</v>
      </c>
      <c r="BF146" s="187" t="n">
        <f aca="false">IF(N146="znížená",J146,0)</f>
        <v>0</v>
      </c>
      <c r="BG146" s="187" t="n">
        <f aca="false">IF(N146="zákl. prenesená",J146,0)</f>
        <v>0</v>
      </c>
      <c r="BH146" s="187" t="n">
        <f aca="false">IF(N146="zníž. prenesená",J146,0)</f>
        <v>0</v>
      </c>
      <c r="BI146" s="187" t="n">
        <f aca="false">IF(N146="nulová",J146,0)</f>
        <v>0</v>
      </c>
      <c r="BJ146" s="3" t="s">
        <v>133</v>
      </c>
      <c r="BK146" s="187" t="n">
        <f aca="false">ROUND(I146*H146,2)</f>
        <v>0</v>
      </c>
      <c r="BL146" s="3" t="s">
        <v>132</v>
      </c>
      <c r="BM146" s="186" t="s">
        <v>175</v>
      </c>
    </row>
    <row r="147" s="160" customFormat="true" ht="22.8" hidden="false" customHeight="true" outlineLevel="0" collapsed="false">
      <c r="B147" s="161"/>
      <c r="D147" s="162" t="s">
        <v>72</v>
      </c>
      <c r="E147" s="172" t="s">
        <v>508</v>
      </c>
      <c r="F147" s="172" t="s">
        <v>508</v>
      </c>
      <c r="I147" s="164"/>
      <c r="J147" s="173" t="n">
        <f aca="false">BK147</f>
        <v>0</v>
      </c>
      <c r="L147" s="161"/>
      <c r="M147" s="166"/>
      <c r="N147" s="167"/>
      <c r="O147" s="167"/>
      <c r="P147" s="168" t="n">
        <f aca="false">SUM(P148:P152)</f>
        <v>0</v>
      </c>
      <c r="Q147" s="167"/>
      <c r="R147" s="168" t="n">
        <f aca="false">SUM(R148:R152)</f>
        <v>0</v>
      </c>
      <c r="S147" s="167"/>
      <c r="T147" s="169" t="n">
        <f aca="false">SUM(T148:T152)</f>
        <v>0</v>
      </c>
      <c r="AR147" s="162" t="s">
        <v>81</v>
      </c>
      <c r="AT147" s="170" t="s">
        <v>72</v>
      </c>
      <c r="AU147" s="170" t="s">
        <v>81</v>
      </c>
      <c r="AY147" s="162" t="s">
        <v>127</v>
      </c>
      <c r="BK147" s="171" t="n">
        <f aca="false">SUM(BK148:BK152)</f>
        <v>0</v>
      </c>
    </row>
    <row r="148" s="27" customFormat="true" ht="16.5" hidden="false" customHeight="true" outlineLevel="0" collapsed="false">
      <c r="A148" s="22"/>
      <c r="B148" s="174"/>
      <c r="C148" s="188" t="s">
        <v>176</v>
      </c>
      <c r="D148" s="188" t="s">
        <v>129</v>
      </c>
      <c r="E148" s="189" t="s">
        <v>509</v>
      </c>
      <c r="F148" s="190" t="s">
        <v>510</v>
      </c>
      <c r="G148" s="191" t="s">
        <v>474</v>
      </c>
      <c r="H148" s="192" t="n">
        <v>1</v>
      </c>
      <c r="I148" s="193"/>
      <c r="J148" s="194" t="n">
        <f aca="false">ROUND(I148*H148,2)</f>
        <v>0</v>
      </c>
      <c r="K148" s="181"/>
      <c r="L148" s="23"/>
      <c r="M148" s="182"/>
      <c r="N148" s="183" t="s">
        <v>39</v>
      </c>
      <c r="O148" s="65"/>
      <c r="P148" s="184" t="n">
        <f aca="false">O148*H148</f>
        <v>0</v>
      </c>
      <c r="Q148" s="184" t="n">
        <v>0</v>
      </c>
      <c r="R148" s="184" t="n">
        <f aca="false">Q148*H148</f>
        <v>0</v>
      </c>
      <c r="S148" s="184" t="n">
        <v>0</v>
      </c>
      <c r="T148" s="185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86" t="s">
        <v>132</v>
      </c>
      <c r="AT148" s="186" t="s">
        <v>129</v>
      </c>
      <c r="AU148" s="186" t="s">
        <v>133</v>
      </c>
      <c r="AY148" s="3" t="s">
        <v>127</v>
      </c>
      <c r="BE148" s="187" t="n">
        <f aca="false">IF(N148="základná",J148,0)</f>
        <v>0</v>
      </c>
      <c r="BF148" s="187" t="n">
        <f aca="false">IF(N148="znížená",J148,0)</f>
        <v>0</v>
      </c>
      <c r="BG148" s="187" t="n">
        <f aca="false">IF(N148="zákl. prenesená",J148,0)</f>
        <v>0</v>
      </c>
      <c r="BH148" s="187" t="n">
        <f aca="false">IF(N148="zníž. prenesená",J148,0)</f>
        <v>0</v>
      </c>
      <c r="BI148" s="187" t="n">
        <f aca="false">IF(N148="nulová",J148,0)</f>
        <v>0</v>
      </c>
      <c r="BJ148" s="3" t="s">
        <v>133</v>
      </c>
      <c r="BK148" s="187" t="n">
        <f aca="false">ROUND(I148*H148,2)</f>
        <v>0</v>
      </c>
      <c r="BL148" s="3" t="s">
        <v>132</v>
      </c>
      <c r="BM148" s="186" t="s">
        <v>177</v>
      </c>
    </row>
    <row r="149" s="27" customFormat="true" ht="16.5" hidden="false" customHeight="true" outlineLevel="0" collapsed="false">
      <c r="A149" s="22"/>
      <c r="B149" s="174"/>
      <c r="C149" s="195" t="s">
        <v>159</v>
      </c>
      <c r="D149" s="195" t="s">
        <v>197</v>
      </c>
      <c r="E149" s="196" t="s">
        <v>497</v>
      </c>
      <c r="F149" s="197" t="s">
        <v>498</v>
      </c>
      <c r="G149" s="198" t="s">
        <v>474</v>
      </c>
      <c r="H149" s="199" t="n">
        <v>1</v>
      </c>
      <c r="I149" s="200"/>
      <c r="J149" s="201" t="n">
        <f aca="false">ROUND(I149*H149,2)</f>
        <v>0</v>
      </c>
      <c r="K149" s="202"/>
      <c r="L149" s="203"/>
      <c r="M149" s="204"/>
      <c r="N149" s="205" t="s">
        <v>39</v>
      </c>
      <c r="O149" s="65"/>
      <c r="P149" s="184" t="n">
        <f aca="false">O149*H149</f>
        <v>0</v>
      </c>
      <c r="Q149" s="184" t="n">
        <v>0</v>
      </c>
      <c r="R149" s="184" t="n">
        <f aca="false">Q149*H149</f>
        <v>0</v>
      </c>
      <c r="S149" s="184" t="n">
        <v>0</v>
      </c>
      <c r="T149" s="185" t="n">
        <f aca="false">S149*H149</f>
        <v>0</v>
      </c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R149" s="186" t="s">
        <v>139</v>
      </c>
      <c r="AT149" s="186" t="s">
        <v>197</v>
      </c>
      <c r="AU149" s="186" t="s">
        <v>133</v>
      </c>
      <c r="AY149" s="3" t="s">
        <v>127</v>
      </c>
      <c r="BE149" s="187" t="n">
        <f aca="false">IF(N149="základná",J149,0)</f>
        <v>0</v>
      </c>
      <c r="BF149" s="187" t="n">
        <f aca="false">IF(N149="znížená",J149,0)</f>
        <v>0</v>
      </c>
      <c r="BG149" s="187" t="n">
        <f aca="false">IF(N149="zákl. prenesená",J149,0)</f>
        <v>0</v>
      </c>
      <c r="BH149" s="187" t="n">
        <f aca="false">IF(N149="zníž. prenesená",J149,0)</f>
        <v>0</v>
      </c>
      <c r="BI149" s="187" t="n">
        <f aca="false">IF(N149="nulová",J149,0)</f>
        <v>0</v>
      </c>
      <c r="BJ149" s="3" t="s">
        <v>133</v>
      </c>
      <c r="BK149" s="187" t="n">
        <f aca="false">ROUND(I149*H149,2)</f>
        <v>0</v>
      </c>
      <c r="BL149" s="3" t="s">
        <v>132</v>
      </c>
      <c r="BM149" s="186" t="s">
        <v>180</v>
      </c>
    </row>
    <row r="150" s="27" customFormat="true" ht="16.5" hidden="false" customHeight="true" outlineLevel="0" collapsed="false">
      <c r="A150" s="22"/>
      <c r="B150" s="174"/>
      <c r="C150" s="195" t="s">
        <v>181</v>
      </c>
      <c r="D150" s="195" t="s">
        <v>197</v>
      </c>
      <c r="E150" s="196" t="s">
        <v>511</v>
      </c>
      <c r="F150" s="197" t="s">
        <v>512</v>
      </c>
      <c r="G150" s="198" t="s">
        <v>474</v>
      </c>
      <c r="H150" s="199" t="n">
        <v>2</v>
      </c>
      <c r="I150" s="200"/>
      <c r="J150" s="201" t="n">
        <f aca="false">ROUND(I150*H150,2)</f>
        <v>0</v>
      </c>
      <c r="K150" s="202"/>
      <c r="L150" s="203"/>
      <c r="M150" s="204"/>
      <c r="N150" s="205" t="s">
        <v>39</v>
      </c>
      <c r="O150" s="65"/>
      <c r="P150" s="184" t="n">
        <f aca="false">O150*H150</f>
        <v>0</v>
      </c>
      <c r="Q150" s="184" t="n">
        <v>0</v>
      </c>
      <c r="R150" s="184" t="n">
        <f aca="false">Q150*H150</f>
        <v>0</v>
      </c>
      <c r="S150" s="184" t="n">
        <v>0</v>
      </c>
      <c r="T150" s="185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86" t="s">
        <v>139</v>
      </c>
      <c r="AT150" s="186" t="s">
        <v>197</v>
      </c>
      <c r="AU150" s="186" t="s">
        <v>133</v>
      </c>
      <c r="AY150" s="3" t="s">
        <v>127</v>
      </c>
      <c r="BE150" s="187" t="n">
        <f aca="false">IF(N150="základná",J150,0)</f>
        <v>0</v>
      </c>
      <c r="BF150" s="187" t="n">
        <f aca="false">IF(N150="znížená",J150,0)</f>
        <v>0</v>
      </c>
      <c r="BG150" s="187" t="n">
        <f aca="false">IF(N150="zákl. prenesená",J150,0)</f>
        <v>0</v>
      </c>
      <c r="BH150" s="187" t="n">
        <f aca="false">IF(N150="zníž. prenesená",J150,0)</f>
        <v>0</v>
      </c>
      <c r="BI150" s="187" t="n">
        <f aca="false">IF(N150="nulová",J150,0)</f>
        <v>0</v>
      </c>
      <c r="BJ150" s="3" t="s">
        <v>133</v>
      </c>
      <c r="BK150" s="187" t="n">
        <f aca="false">ROUND(I150*H150,2)</f>
        <v>0</v>
      </c>
      <c r="BL150" s="3" t="s">
        <v>132</v>
      </c>
      <c r="BM150" s="186" t="s">
        <v>185</v>
      </c>
    </row>
    <row r="151" s="27" customFormat="true" ht="16.5" hidden="false" customHeight="true" outlineLevel="0" collapsed="false">
      <c r="A151" s="22"/>
      <c r="B151" s="174"/>
      <c r="C151" s="195" t="s">
        <v>161</v>
      </c>
      <c r="D151" s="195" t="s">
        <v>197</v>
      </c>
      <c r="E151" s="196" t="s">
        <v>513</v>
      </c>
      <c r="F151" s="197" t="s">
        <v>514</v>
      </c>
      <c r="G151" s="198" t="s">
        <v>474</v>
      </c>
      <c r="H151" s="199" t="n">
        <v>1</v>
      </c>
      <c r="I151" s="200"/>
      <c r="J151" s="201" t="n">
        <f aca="false">ROUND(I151*H151,2)</f>
        <v>0</v>
      </c>
      <c r="K151" s="202"/>
      <c r="L151" s="203"/>
      <c r="M151" s="204"/>
      <c r="N151" s="205" t="s">
        <v>39</v>
      </c>
      <c r="O151" s="65"/>
      <c r="P151" s="184" t="n">
        <f aca="false">O151*H151</f>
        <v>0</v>
      </c>
      <c r="Q151" s="184" t="n">
        <v>0</v>
      </c>
      <c r="R151" s="184" t="n">
        <f aca="false">Q151*H151</f>
        <v>0</v>
      </c>
      <c r="S151" s="184" t="n">
        <v>0</v>
      </c>
      <c r="T151" s="185" t="n">
        <f aca="false">S151*H151</f>
        <v>0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86" t="s">
        <v>139</v>
      </c>
      <c r="AT151" s="186" t="s">
        <v>197</v>
      </c>
      <c r="AU151" s="186" t="s">
        <v>133</v>
      </c>
      <c r="AY151" s="3" t="s">
        <v>127</v>
      </c>
      <c r="BE151" s="187" t="n">
        <f aca="false">IF(N151="základná",J151,0)</f>
        <v>0</v>
      </c>
      <c r="BF151" s="187" t="n">
        <f aca="false">IF(N151="znížená",J151,0)</f>
        <v>0</v>
      </c>
      <c r="BG151" s="187" t="n">
        <f aca="false">IF(N151="zákl. prenesená",J151,0)</f>
        <v>0</v>
      </c>
      <c r="BH151" s="187" t="n">
        <f aca="false">IF(N151="zníž. prenesená",J151,0)</f>
        <v>0</v>
      </c>
      <c r="BI151" s="187" t="n">
        <f aca="false">IF(N151="nulová",J151,0)</f>
        <v>0</v>
      </c>
      <c r="BJ151" s="3" t="s">
        <v>133</v>
      </c>
      <c r="BK151" s="187" t="n">
        <f aca="false">ROUND(I151*H151,2)</f>
        <v>0</v>
      </c>
      <c r="BL151" s="3" t="s">
        <v>132</v>
      </c>
      <c r="BM151" s="186" t="s">
        <v>188</v>
      </c>
    </row>
    <row r="152" s="27" customFormat="true" ht="16.5" hidden="false" customHeight="true" outlineLevel="0" collapsed="false">
      <c r="A152" s="22"/>
      <c r="B152" s="174"/>
      <c r="C152" s="195" t="s">
        <v>6</v>
      </c>
      <c r="D152" s="195" t="s">
        <v>197</v>
      </c>
      <c r="E152" s="196" t="s">
        <v>515</v>
      </c>
      <c r="F152" s="197" t="s">
        <v>516</v>
      </c>
      <c r="G152" s="198" t="s">
        <v>474</v>
      </c>
      <c r="H152" s="199" t="n">
        <v>1</v>
      </c>
      <c r="I152" s="200"/>
      <c r="J152" s="201" t="n">
        <f aca="false">ROUND(I152*H152,2)</f>
        <v>0</v>
      </c>
      <c r="K152" s="202"/>
      <c r="L152" s="203"/>
      <c r="M152" s="204"/>
      <c r="N152" s="205" t="s">
        <v>39</v>
      </c>
      <c r="O152" s="65"/>
      <c r="P152" s="184" t="n">
        <f aca="false">O152*H152</f>
        <v>0</v>
      </c>
      <c r="Q152" s="184" t="n">
        <v>0</v>
      </c>
      <c r="R152" s="184" t="n">
        <f aca="false">Q152*H152</f>
        <v>0</v>
      </c>
      <c r="S152" s="184" t="n">
        <v>0</v>
      </c>
      <c r="T152" s="185" t="n">
        <f aca="false">S152*H152</f>
        <v>0</v>
      </c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R152" s="186" t="s">
        <v>139</v>
      </c>
      <c r="AT152" s="186" t="s">
        <v>197</v>
      </c>
      <c r="AU152" s="186" t="s">
        <v>133</v>
      </c>
      <c r="AY152" s="3" t="s">
        <v>127</v>
      </c>
      <c r="BE152" s="187" t="n">
        <f aca="false">IF(N152="základná",J152,0)</f>
        <v>0</v>
      </c>
      <c r="BF152" s="187" t="n">
        <f aca="false">IF(N152="znížená",J152,0)</f>
        <v>0</v>
      </c>
      <c r="BG152" s="187" t="n">
        <f aca="false">IF(N152="zákl. prenesená",J152,0)</f>
        <v>0</v>
      </c>
      <c r="BH152" s="187" t="n">
        <f aca="false">IF(N152="zníž. prenesená",J152,0)</f>
        <v>0</v>
      </c>
      <c r="BI152" s="187" t="n">
        <f aca="false">IF(N152="nulová",J152,0)</f>
        <v>0</v>
      </c>
      <c r="BJ152" s="3" t="s">
        <v>133</v>
      </c>
      <c r="BK152" s="187" t="n">
        <f aca="false">ROUND(I152*H152,2)</f>
        <v>0</v>
      </c>
      <c r="BL152" s="3" t="s">
        <v>132</v>
      </c>
      <c r="BM152" s="186" t="s">
        <v>191</v>
      </c>
    </row>
    <row r="153" s="160" customFormat="true" ht="22.8" hidden="false" customHeight="true" outlineLevel="0" collapsed="false">
      <c r="B153" s="161"/>
      <c r="D153" s="162" t="s">
        <v>72</v>
      </c>
      <c r="E153" s="172" t="s">
        <v>517</v>
      </c>
      <c r="F153" s="172" t="s">
        <v>517</v>
      </c>
      <c r="I153" s="164"/>
      <c r="J153" s="173" t="n">
        <f aca="false">BK153</f>
        <v>0</v>
      </c>
      <c r="L153" s="161"/>
      <c r="M153" s="166"/>
      <c r="N153" s="167"/>
      <c r="O153" s="167"/>
      <c r="P153" s="168" t="n">
        <f aca="false">SUM(P154:P164)</f>
        <v>0</v>
      </c>
      <c r="Q153" s="167"/>
      <c r="R153" s="168" t="n">
        <f aca="false">SUM(R154:R164)</f>
        <v>0</v>
      </c>
      <c r="S153" s="167"/>
      <c r="T153" s="169" t="n">
        <f aca="false">SUM(T154:T164)</f>
        <v>0</v>
      </c>
      <c r="AR153" s="162" t="s">
        <v>81</v>
      </c>
      <c r="AT153" s="170" t="s">
        <v>72</v>
      </c>
      <c r="AU153" s="170" t="s">
        <v>81</v>
      </c>
      <c r="AY153" s="162" t="s">
        <v>127</v>
      </c>
      <c r="BK153" s="171" t="n">
        <f aca="false">SUM(BK154:BK164)</f>
        <v>0</v>
      </c>
    </row>
    <row r="154" s="27" customFormat="true" ht="55.5" hidden="false" customHeight="true" outlineLevel="0" collapsed="false">
      <c r="A154" s="22"/>
      <c r="B154" s="174"/>
      <c r="C154" s="218" t="s">
        <v>164</v>
      </c>
      <c r="D154" s="218" t="s">
        <v>129</v>
      </c>
      <c r="E154" s="219" t="s">
        <v>518</v>
      </c>
      <c r="F154" s="220" t="s">
        <v>519</v>
      </c>
      <c r="G154" s="221" t="s">
        <v>474</v>
      </c>
      <c r="H154" s="222" t="n">
        <v>4</v>
      </c>
      <c r="I154" s="223"/>
      <c r="J154" s="223" t="n">
        <f aca="false">ROUND(I154*H154,2)</f>
        <v>0</v>
      </c>
      <c r="K154" s="181"/>
      <c r="L154" s="23"/>
      <c r="M154" s="182"/>
      <c r="N154" s="183" t="s">
        <v>39</v>
      </c>
      <c r="O154" s="65"/>
      <c r="P154" s="184" t="n">
        <f aca="false">O154*H154</f>
        <v>0</v>
      </c>
      <c r="Q154" s="184" t="n">
        <v>0</v>
      </c>
      <c r="R154" s="184" t="n">
        <f aca="false">Q154*H154</f>
        <v>0</v>
      </c>
      <c r="S154" s="184" t="n">
        <v>0</v>
      </c>
      <c r="T154" s="185" t="n">
        <f aca="false">S154*H154</f>
        <v>0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86" t="s">
        <v>132</v>
      </c>
      <c r="AT154" s="186" t="s">
        <v>129</v>
      </c>
      <c r="AU154" s="186" t="s">
        <v>133</v>
      </c>
      <c r="AY154" s="3" t="s">
        <v>127</v>
      </c>
      <c r="BE154" s="187" t="n">
        <f aca="false">IF(N154="základná",J154,0)</f>
        <v>0</v>
      </c>
      <c r="BF154" s="187" t="n">
        <f aca="false">IF(N154="znížená",J154,0)</f>
        <v>0</v>
      </c>
      <c r="BG154" s="187" t="n">
        <f aca="false">IF(N154="zákl. prenesená",J154,0)</f>
        <v>0</v>
      </c>
      <c r="BH154" s="187" t="n">
        <f aca="false">IF(N154="zníž. prenesená",J154,0)</f>
        <v>0</v>
      </c>
      <c r="BI154" s="187" t="n">
        <f aca="false">IF(N154="nulová",J154,0)</f>
        <v>0</v>
      </c>
      <c r="BJ154" s="3" t="s">
        <v>133</v>
      </c>
      <c r="BK154" s="187" t="n">
        <f aca="false">ROUND(I154*H154,2)</f>
        <v>0</v>
      </c>
      <c r="BL154" s="3" t="s">
        <v>132</v>
      </c>
      <c r="BM154" s="186" t="s">
        <v>195</v>
      </c>
    </row>
    <row r="155" s="27" customFormat="true" ht="16.5" hidden="false" customHeight="true" outlineLevel="0" collapsed="false">
      <c r="A155" s="22"/>
      <c r="B155" s="174"/>
      <c r="C155" s="218" t="s">
        <v>196</v>
      </c>
      <c r="D155" s="218" t="s">
        <v>129</v>
      </c>
      <c r="E155" s="219" t="s">
        <v>520</v>
      </c>
      <c r="F155" s="220" t="s">
        <v>521</v>
      </c>
      <c r="G155" s="221" t="s">
        <v>474</v>
      </c>
      <c r="H155" s="222" t="n">
        <v>4</v>
      </c>
      <c r="I155" s="223"/>
      <c r="J155" s="223" t="n">
        <f aca="false">ROUND(I155*H155,2)</f>
        <v>0</v>
      </c>
      <c r="K155" s="181"/>
      <c r="L155" s="23"/>
      <c r="M155" s="182"/>
      <c r="N155" s="183" t="s">
        <v>39</v>
      </c>
      <c r="O155" s="65"/>
      <c r="P155" s="184" t="n">
        <f aca="false">O155*H155</f>
        <v>0</v>
      </c>
      <c r="Q155" s="184" t="n">
        <v>0</v>
      </c>
      <c r="R155" s="184" t="n">
        <f aca="false">Q155*H155</f>
        <v>0</v>
      </c>
      <c r="S155" s="184" t="n">
        <v>0</v>
      </c>
      <c r="T155" s="185" t="n">
        <f aca="false">S155*H155</f>
        <v>0</v>
      </c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R155" s="186" t="s">
        <v>132</v>
      </c>
      <c r="AT155" s="186" t="s">
        <v>129</v>
      </c>
      <c r="AU155" s="186" t="s">
        <v>133</v>
      </c>
      <c r="AY155" s="3" t="s">
        <v>127</v>
      </c>
      <c r="BE155" s="187" t="n">
        <f aca="false">IF(N155="základná",J155,0)</f>
        <v>0</v>
      </c>
      <c r="BF155" s="187" t="n">
        <f aca="false">IF(N155="znížená",J155,0)</f>
        <v>0</v>
      </c>
      <c r="BG155" s="187" t="n">
        <f aca="false">IF(N155="zákl. prenesená",J155,0)</f>
        <v>0</v>
      </c>
      <c r="BH155" s="187" t="n">
        <f aca="false">IF(N155="zníž. prenesená",J155,0)</f>
        <v>0</v>
      </c>
      <c r="BI155" s="187" t="n">
        <f aca="false">IF(N155="nulová",J155,0)</f>
        <v>0</v>
      </c>
      <c r="BJ155" s="3" t="s">
        <v>133</v>
      </c>
      <c r="BK155" s="187" t="n">
        <f aca="false">ROUND(I155*H155,2)</f>
        <v>0</v>
      </c>
      <c r="BL155" s="3" t="s">
        <v>132</v>
      </c>
      <c r="BM155" s="186" t="s">
        <v>200</v>
      </c>
    </row>
    <row r="156" s="27" customFormat="true" ht="16.5" hidden="false" customHeight="true" outlineLevel="0" collapsed="false">
      <c r="A156" s="22"/>
      <c r="B156" s="174"/>
      <c r="C156" s="218" t="s">
        <v>166</v>
      </c>
      <c r="D156" s="218" t="s">
        <v>129</v>
      </c>
      <c r="E156" s="219" t="s">
        <v>522</v>
      </c>
      <c r="F156" s="220" t="s">
        <v>523</v>
      </c>
      <c r="G156" s="221" t="s">
        <v>474</v>
      </c>
      <c r="H156" s="222" t="n">
        <v>4</v>
      </c>
      <c r="I156" s="223"/>
      <c r="J156" s="223" t="n">
        <f aca="false">ROUND(I156*H156,2)</f>
        <v>0</v>
      </c>
      <c r="K156" s="181"/>
      <c r="L156" s="23"/>
      <c r="M156" s="182"/>
      <c r="N156" s="183" t="s">
        <v>39</v>
      </c>
      <c r="O156" s="65"/>
      <c r="P156" s="184" t="n">
        <f aca="false">O156*H156</f>
        <v>0</v>
      </c>
      <c r="Q156" s="184" t="n">
        <v>0</v>
      </c>
      <c r="R156" s="184" t="n">
        <f aca="false">Q156*H156</f>
        <v>0</v>
      </c>
      <c r="S156" s="184" t="n">
        <v>0</v>
      </c>
      <c r="T156" s="185" t="n">
        <f aca="false">S156*H156</f>
        <v>0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86" t="s">
        <v>132</v>
      </c>
      <c r="AT156" s="186" t="s">
        <v>129</v>
      </c>
      <c r="AU156" s="186" t="s">
        <v>133</v>
      </c>
      <c r="AY156" s="3" t="s">
        <v>127</v>
      </c>
      <c r="BE156" s="187" t="n">
        <f aca="false">IF(N156="základná",J156,0)</f>
        <v>0</v>
      </c>
      <c r="BF156" s="187" t="n">
        <f aca="false">IF(N156="znížená",J156,0)</f>
        <v>0</v>
      </c>
      <c r="BG156" s="187" t="n">
        <f aca="false">IF(N156="zákl. prenesená",J156,0)</f>
        <v>0</v>
      </c>
      <c r="BH156" s="187" t="n">
        <f aca="false">IF(N156="zníž. prenesená",J156,0)</f>
        <v>0</v>
      </c>
      <c r="BI156" s="187" t="n">
        <f aca="false">IF(N156="nulová",J156,0)</f>
        <v>0</v>
      </c>
      <c r="BJ156" s="3" t="s">
        <v>133</v>
      </c>
      <c r="BK156" s="187" t="n">
        <f aca="false">ROUND(I156*H156,2)</f>
        <v>0</v>
      </c>
      <c r="BL156" s="3" t="s">
        <v>132</v>
      </c>
      <c r="BM156" s="186" t="s">
        <v>203</v>
      </c>
    </row>
    <row r="157" s="27" customFormat="true" ht="16.5" hidden="false" customHeight="true" outlineLevel="0" collapsed="false">
      <c r="A157" s="22"/>
      <c r="B157" s="174"/>
      <c r="C157" s="218" t="s">
        <v>204</v>
      </c>
      <c r="D157" s="218" t="s">
        <v>129</v>
      </c>
      <c r="E157" s="219" t="s">
        <v>524</v>
      </c>
      <c r="F157" s="220" t="s">
        <v>525</v>
      </c>
      <c r="G157" s="221" t="s">
        <v>474</v>
      </c>
      <c r="H157" s="222" t="n">
        <v>4</v>
      </c>
      <c r="I157" s="223"/>
      <c r="J157" s="223" t="n">
        <f aca="false">ROUND(I157*H157,2)</f>
        <v>0</v>
      </c>
      <c r="K157" s="181"/>
      <c r="L157" s="23"/>
      <c r="M157" s="182"/>
      <c r="N157" s="183" t="s">
        <v>39</v>
      </c>
      <c r="O157" s="65"/>
      <c r="P157" s="184" t="n">
        <f aca="false">O157*H157</f>
        <v>0</v>
      </c>
      <c r="Q157" s="184" t="n">
        <v>0</v>
      </c>
      <c r="R157" s="184" t="n">
        <f aca="false">Q157*H157</f>
        <v>0</v>
      </c>
      <c r="S157" s="184" t="n">
        <v>0</v>
      </c>
      <c r="T157" s="185" t="n">
        <f aca="false">S157*H157</f>
        <v>0</v>
      </c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R157" s="186" t="s">
        <v>132</v>
      </c>
      <c r="AT157" s="186" t="s">
        <v>129</v>
      </c>
      <c r="AU157" s="186" t="s">
        <v>133</v>
      </c>
      <c r="AY157" s="3" t="s">
        <v>127</v>
      </c>
      <c r="BE157" s="187" t="n">
        <f aca="false">IF(N157="základná",J157,0)</f>
        <v>0</v>
      </c>
      <c r="BF157" s="187" t="n">
        <f aca="false">IF(N157="znížená",J157,0)</f>
        <v>0</v>
      </c>
      <c r="BG157" s="187" t="n">
        <f aca="false">IF(N157="zákl. prenesená",J157,0)</f>
        <v>0</v>
      </c>
      <c r="BH157" s="187" t="n">
        <f aca="false">IF(N157="zníž. prenesená",J157,0)</f>
        <v>0</v>
      </c>
      <c r="BI157" s="187" t="n">
        <f aca="false">IF(N157="nulová",J157,0)</f>
        <v>0</v>
      </c>
      <c r="BJ157" s="3" t="s">
        <v>133</v>
      </c>
      <c r="BK157" s="187" t="n">
        <f aca="false">ROUND(I157*H157,2)</f>
        <v>0</v>
      </c>
      <c r="BL157" s="3" t="s">
        <v>132</v>
      </c>
      <c r="BM157" s="186" t="s">
        <v>207</v>
      </c>
    </row>
    <row r="158" s="27" customFormat="true" ht="62.7" hidden="false" customHeight="true" outlineLevel="0" collapsed="false">
      <c r="A158" s="22"/>
      <c r="B158" s="174"/>
      <c r="C158" s="218" t="s">
        <v>167</v>
      </c>
      <c r="D158" s="218" t="s">
        <v>129</v>
      </c>
      <c r="E158" s="219" t="s">
        <v>526</v>
      </c>
      <c r="F158" s="220" t="s">
        <v>527</v>
      </c>
      <c r="G158" s="221" t="s">
        <v>474</v>
      </c>
      <c r="H158" s="222" t="n">
        <v>2</v>
      </c>
      <c r="I158" s="223"/>
      <c r="J158" s="223" t="n">
        <f aca="false">ROUND(I158*H158,2)</f>
        <v>0</v>
      </c>
      <c r="K158" s="181"/>
      <c r="L158" s="23"/>
      <c r="M158" s="182"/>
      <c r="N158" s="183" t="s">
        <v>39</v>
      </c>
      <c r="O158" s="65"/>
      <c r="P158" s="184" t="n">
        <f aca="false">O158*H158</f>
        <v>0</v>
      </c>
      <c r="Q158" s="184" t="n">
        <v>0</v>
      </c>
      <c r="R158" s="184" t="n">
        <f aca="false">Q158*H158</f>
        <v>0</v>
      </c>
      <c r="S158" s="184" t="n">
        <v>0</v>
      </c>
      <c r="T158" s="185" t="n">
        <f aca="false">S158*H158</f>
        <v>0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86" t="s">
        <v>132</v>
      </c>
      <c r="AT158" s="186" t="s">
        <v>129</v>
      </c>
      <c r="AU158" s="186" t="s">
        <v>133</v>
      </c>
      <c r="AY158" s="3" t="s">
        <v>127</v>
      </c>
      <c r="BE158" s="187" t="n">
        <f aca="false">IF(N158="základná",J158,0)</f>
        <v>0</v>
      </c>
      <c r="BF158" s="187" t="n">
        <f aca="false">IF(N158="znížená",J158,0)</f>
        <v>0</v>
      </c>
      <c r="BG158" s="187" t="n">
        <f aca="false">IF(N158="zákl. prenesená",J158,0)</f>
        <v>0</v>
      </c>
      <c r="BH158" s="187" t="n">
        <f aca="false">IF(N158="zníž. prenesená",J158,0)</f>
        <v>0</v>
      </c>
      <c r="BI158" s="187" t="n">
        <f aca="false">IF(N158="nulová",J158,0)</f>
        <v>0</v>
      </c>
      <c r="BJ158" s="3" t="s">
        <v>133</v>
      </c>
      <c r="BK158" s="187" t="n">
        <f aca="false">ROUND(I158*H158,2)</f>
        <v>0</v>
      </c>
      <c r="BL158" s="3" t="s">
        <v>132</v>
      </c>
      <c r="BM158" s="186" t="s">
        <v>210</v>
      </c>
    </row>
    <row r="159" s="27" customFormat="true" ht="16.5" hidden="false" customHeight="true" outlineLevel="0" collapsed="false">
      <c r="A159" s="22"/>
      <c r="B159" s="174"/>
      <c r="C159" s="218" t="s">
        <v>211</v>
      </c>
      <c r="D159" s="218" t="s">
        <v>129</v>
      </c>
      <c r="E159" s="219" t="s">
        <v>528</v>
      </c>
      <c r="F159" s="220" t="s">
        <v>529</v>
      </c>
      <c r="G159" s="221" t="s">
        <v>474</v>
      </c>
      <c r="H159" s="222" t="n">
        <v>2</v>
      </c>
      <c r="I159" s="223"/>
      <c r="J159" s="223" t="n">
        <f aca="false">ROUND(I159*H159,2)</f>
        <v>0</v>
      </c>
      <c r="K159" s="181"/>
      <c r="L159" s="23"/>
      <c r="M159" s="182"/>
      <c r="N159" s="183" t="s">
        <v>39</v>
      </c>
      <c r="O159" s="65"/>
      <c r="P159" s="184" t="n">
        <f aca="false">O159*H159</f>
        <v>0</v>
      </c>
      <c r="Q159" s="184" t="n">
        <v>0</v>
      </c>
      <c r="R159" s="184" t="n">
        <f aca="false">Q159*H159</f>
        <v>0</v>
      </c>
      <c r="S159" s="184" t="n">
        <v>0</v>
      </c>
      <c r="T159" s="185" t="n">
        <f aca="false">S159*H159</f>
        <v>0</v>
      </c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R159" s="186" t="s">
        <v>132</v>
      </c>
      <c r="AT159" s="186" t="s">
        <v>129</v>
      </c>
      <c r="AU159" s="186" t="s">
        <v>133</v>
      </c>
      <c r="AY159" s="3" t="s">
        <v>127</v>
      </c>
      <c r="BE159" s="187" t="n">
        <f aca="false">IF(N159="základná",J159,0)</f>
        <v>0</v>
      </c>
      <c r="BF159" s="187" t="n">
        <f aca="false">IF(N159="znížená",J159,0)</f>
        <v>0</v>
      </c>
      <c r="BG159" s="187" t="n">
        <f aca="false">IF(N159="zákl. prenesená",J159,0)</f>
        <v>0</v>
      </c>
      <c r="BH159" s="187" t="n">
        <f aca="false">IF(N159="zníž. prenesená",J159,0)</f>
        <v>0</v>
      </c>
      <c r="BI159" s="187" t="n">
        <f aca="false">IF(N159="nulová",J159,0)</f>
        <v>0</v>
      </c>
      <c r="BJ159" s="3" t="s">
        <v>133</v>
      </c>
      <c r="BK159" s="187" t="n">
        <f aca="false">ROUND(I159*H159,2)</f>
        <v>0</v>
      </c>
      <c r="BL159" s="3" t="s">
        <v>132</v>
      </c>
      <c r="BM159" s="186" t="s">
        <v>214</v>
      </c>
    </row>
    <row r="160" s="27" customFormat="true" ht="16.5" hidden="false" customHeight="true" outlineLevel="0" collapsed="false">
      <c r="A160" s="22"/>
      <c r="B160" s="174"/>
      <c r="C160" s="218" t="s">
        <v>171</v>
      </c>
      <c r="D160" s="218" t="s">
        <v>129</v>
      </c>
      <c r="E160" s="219" t="s">
        <v>530</v>
      </c>
      <c r="F160" s="220" t="s">
        <v>531</v>
      </c>
      <c r="G160" s="221" t="s">
        <v>474</v>
      </c>
      <c r="H160" s="222" t="n">
        <v>2</v>
      </c>
      <c r="I160" s="223"/>
      <c r="J160" s="223" t="n">
        <f aca="false">ROUND(I160*H160,2)</f>
        <v>0</v>
      </c>
      <c r="K160" s="181"/>
      <c r="L160" s="23"/>
      <c r="M160" s="182"/>
      <c r="N160" s="183" t="s">
        <v>39</v>
      </c>
      <c r="O160" s="65"/>
      <c r="P160" s="184" t="n">
        <f aca="false">O160*H160</f>
        <v>0</v>
      </c>
      <c r="Q160" s="184" t="n">
        <v>0</v>
      </c>
      <c r="R160" s="184" t="n">
        <f aca="false">Q160*H160</f>
        <v>0</v>
      </c>
      <c r="S160" s="184" t="n">
        <v>0</v>
      </c>
      <c r="T160" s="185" t="n">
        <f aca="false">S160*H160</f>
        <v>0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86" t="s">
        <v>132</v>
      </c>
      <c r="AT160" s="186" t="s">
        <v>129</v>
      </c>
      <c r="AU160" s="186" t="s">
        <v>133</v>
      </c>
      <c r="AY160" s="3" t="s">
        <v>127</v>
      </c>
      <c r="BE160" s="187" t="n">
        <f aca="false">IF(N160="základná",J160,0)</f>
        <v>0</v>
      </c>
      <c r="BF160" s="187" t="n">
        <f aca="false">IF(N160="znížená",J160,0)</f>
        <v>0</v>
      </c>
      <c r="BG160" s="187" t="n">
        <f aca="false">IF(N160="zákl. prenesená",J160,0)</f>
        <v>0</v>
      </c>
      <c r="BH160" s="187" t="n">
        <f aca="false">IF(N160="zníž. prenesená",J160,0)</f>
        <v>0</v>
      </c>
      <c r="BI160" s="187" t="n">
        <f aca="false">IF(N160="nulová",J160,0)</f>
        <v>0</v>
      </c>
      <c r="BJ160" s="3" t="s">
        <v>133</v>
      </c>
      <c r="BK160" s="187" t="n">
        <f aca="false">ROUND(I160*H160,2)</f>
        <v>0</v>
      </c>
      <c r="BL160" s="3" t="s">
        <v>132</v>
      </c>
      <c r="BM160" s="186" t="s">
        <v>217</v>
      </c>
    </row>
    <row r="161" s="27" customFormat="true" ht="16.5" hidden="false" customHeight="true" outlineLevel="0" collapsed="false">
      <c r="A161" s="22"/>
      <c r="B161" s="174"/>
      <c r="C161" s="218" t="s">
        <v>219</v>
      </c>
      <c r="D161" s="218" t="s">
        <v>129</v>
      </c>
      <c r="E161" s="219" t="s">
        <v>532</v>
      </c>
      <c r="F161" s="220" t="s">
        <v>533</v>
      </c>
      <c r="G161" s="221" t="s">
        <v>474</v>
      </c>
      <c r="H161" s="222" t="n">
        <v>2</v>
      </c>
      <c r="I161" s="223"/>
      <c r="J161" s="223" t="n">
        <f aca="false">ROUND(I161*H161,2)</f>
        <v>0</v>
      </c>
      <c r="K161" s="181"/>
      <c r="L161" s="23"/>
      <c r="M161" s="182"/>
      <c r="N161" s="183" t="s">
        <v>39</v>
      </c>
      <c r="O161" s="65"/>
      <c r="P161" s="184" t="n">
        <f aca="false">O161*H161</f>
        <v>0</v>
      </c>
      <c r="Q161" s="184" t="n">
        <v>0</v>
      </c>
      <c r="R161" s="184" t="n">
        <f aca="false">Q161*H161</f>
        <v>0</v>
      </c>
      <c r="S161" s="184" t="n">
        <v>0</v>
      </c>
      <c r="T161" s="185" t="n">
        <f aca="false">S161*H161</f>
        <v>0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86" t="s">
        <v>132</v>
      </c>
      <c r="AT161" s="186" t="s">
        <v>129</v>
      </c>
      <c r="AU161" s="186" t="s">
        <v>133</v>
      </c>
      <c r="AY161" s="3" t="s">
        <v>127</v>
      </c>
      <c r="BE161" s="187" t="n">
        <f aca="false">IF(N161="základná",J161,0)</f>
        <v>0</v>
      </c>
      <c r="BF161" s="187" t="n">
        <f aca="false">IF(N161="znížená",J161,0)</f>
        <v>0</v>
      </c>
      <c r="BG161" s="187" t="n">
        <f aca="false">IF(N161="zákl. prenesená",J161,0)</f>
        <v>0</v>
      </c>
      <c r="BH161" s="187" t="n">
        <f aca="false">IF(N161="zníž. prenesená",J161,0)</f>
        <v>0</v>
      </c>
      <c r="BI161" s="187" t="n">
        <f aca="false">IF(N161="nulová",J161,0)</f>
        <v>0</v>
      </c>
      <c r="BJ161" s="3" t="s">
        <v>133</v>
      </c>
      <c r="BK161" s="187" t="n">
        <f aca="false">ROUND(I161*H161,2)</f>
        <v>0</v>
      </c>
      <c r="BL161" s="3" t="s">
        <v>132</v>
      </c>
      <c r="BM161" s="186" t="s">
        <v>223</v>
      </c>
    </row>
    <row r="162" s="27" customFormat="true" ht="16.5" hidden="false" customHeight="true" outlineLevel="0" collapsed="false">
      <c r="A162" s="22"/>
      <c r="B162" s="174"/>
      <c r="C162" s="218" t="s">
        <v>172</v>
      </c>
      <c r="D162" s="218" t="s">
        <v>129</v>
      </c>
      <c r="E162" s="219" t="s">
        <v>534</v>
      </c>
      <c r="F162" s="220" t="s">
        <v>521</v>
      </c>
      <c r="G162" s="221" t="s">
        <v>474</v>
      </c>
      <c r="H162" s="222" t="n">
        <v>2</v>
      </c>
      <c r="I162" s="223"/>
      <c r="J162" s="223" t="n">
        <f aca="false">ROUND(I162*H162,2)</f>
        <v>0</v>
      </c>
      <c r="K162" s="181"/>
      <c r="L162" s="23"/>
      <c r="M162" s="182"/>
      <c r="N162" s="183" t="s">
        <v>39</v>
      </c>
      <c r="O162" s="65"/>
      <c r="P162" s="184" t="n">
        <f aca="false">O162*H162</f>
        <v>0</v>
      </c>
      <c r="Q162" s="184" t="n">
        <v>0</v>
      </c>
      <c r="R162" s="184" t="n">
        <f aca="false">Q162*H162</f>
        <v>0</v>
      </c>
      <c r="S162" s="184" t="n">
        <v>0</v>
      </c>
      <c r="T162" s="185" t="n">
        <f aca="false">S162*H162</f>
        <v>0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86" t="s">
        <v>132</v>
      </c>
      <c r="AT162" s="186" t="s">
        <v>129</v>
      </c>
      <c r="AU162" s="186" t="s">
        <v>133</v>
      </c>
      <c r="AY162" s="3" t="s">
        <v>127</v>
      </c>
      <c r="BE162" s="187" t="n">
        <f aca="false">IF(N162="základná",J162,0)</f>
        <v>0</v>
      </c>
      <c r="BF162" s="187" t="n">
        <f aca="false">IF(N162="znížená",J162,0)</f>
        <v>0</v>
      </c>
      <c r="BG162" s="187" t="n">
        <f aca="false">IF(N162="zákl. prenesená",J162,0)</f>
        <v>0</v>
      </c>
      <c r="BH162" s="187" t="n">
        <f aca="false">IF(N162="zníž. prenesená",J162,0)</f>
        <v>0</v>
      </c>
      <c r="BI162" s="187" t="n">
        <f aca="false">IF(N162="nulová",J162,0)</f>
        <v>0</v>
      </c>
      <c r="BJ162" s="3" t="s">
        <v>133</v>
      </c>
      <c r="BK162" s="187" t="n">
        <f aca="false">ROUND(I162*H162,2)</f>
        <v>0</v>
      </c>
      <c r="BL162" s="3" t="s">
        <v>132</v>
      </c>
      <c r="BM162" s="186" t="s">
        <v>226</v>
      </c>
    </row>
    <row r="163" s="27" customFormat="true" ht="16.5" hidden="false" customHeight="true" outlineLevel="0" collapsed="false">
      <c r="A163" s="22"/>
      <c r="B163" s="174"/>
      <c r="C163" s="218" t="s">
        <v>227</v>
      </c>
      <c r="D163" s="218" t="s">
        <v>129</v>
      </c>
      <c r="E163" s="219" t="s">
        <v>535</v>
      </c>
      <c r="F163" s="220" t="s">
        <v>536</v>
      </c>
      <c r="G163" s="221" t="s">
        <v>474</v>
      </c>
      <c r="H163" s="222" t="n">
        <v>1</v>
      </c>
      <c r="I163" s="223"/>
      <c r="J163" s="223" t="n">
        <f aca="false">ROUND(I163*H163,2)</f>
        <v>0</v>
      </c>
      <c r="K163" s="181"/>
      <c r="L163" s="23"/>
      <c r="M163" s="182"/>
      <c r="N163" s="183" t="s">
        <v>39</v>
      </c>
      <c r="O163" s="65"/>
      <c r="P163" s="184" t="n">
        <f aca="false">O163*H163</f>
        <v>0</v>
      </c>
      <c r="Q163" s="184" t="n">
        <v>0</v>
      </c>
      <c r="R163" s="184" t="n">
        <f aca="false">Q163*H163</f>
        <v>0</v>
      </c>
      <c r="S163" s="184" t="n">
        <v>0</v>
      </c>
      <c r="T163" s="185" t="n">
        <f aca="false">S163*H163</f>
        <v>0</v>
      </c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R163" s="186" t="s">
        <v>132</v>
      </c>
      <c r="AT163" s="186" t="s">
        <v>129</v>
      </c>
      <c r="AU163" s="186" t="s">
        <v>133</v>
      </c>
      <c r="AY163" s="3" t="s">
        <v>127</v>
      </c>
      <c r="BE163" s="187" t="n">
        <f aca="false">IF(N163="základná",J163,0)</f>
        <v>0</v>
      </c>
      <c r="BF163" s="187" t="n">
        <f aca="false">IF(N163="znížená",J163,0)</f>
        <v>0</v>
      </c>
      <c r="BG163" s="187" t="n">
        <f aca="false">IF(N163="zákl. prenesená",J163,0)</f>
        <v>0</v>
      </c>
      <c r="BH163" s="187" t="n">
        <f aca="false">IF(N163="zníž. prenesená",J163,0)</f>
        <v>0</v>
      </c>
      <c r="BI163" s="187" t="n">
        <f aca="false">IF(N163="nulová",J163,0)</f>
        <v>0</v>
      </c>
      <c r="BJ163" s="3" t="s">
        <v>133</v>
      </c>
      <c r="BK163" s="187" t="n">
        <f aca="false">ROUND(I163*H163,2)</f>
        <v>0</v>
      </c>
      <c r="BL163" s="3" t="s">
        <v>132</v>
      </c>
      <c r="BM163" s="186" t="s">
        <v>230</v>
      </c>
    </row>
    <row r="164" s="27" customFormat="true" ht="16.5" hidden="false" customHeight="true" outlineLevel="0" collapsed="false">
      <c r="A164" s="22"/>
      <c r="B164" s="174"/>
      <c r="C164" s="218" t="s">
        <v>174</v>
      </c>
      <c r="D164" s="218" t="s">
        <v>129</v>
      </c>
      <c r="E164" s="219" t="s">
        <v>537</v>
      </c>
      <c r="F164" s="220" t="s">
        <v>538</v>
      </c>
      <c r="G164" s="221" t="s">
        <v>474</v>
      </c>
      <c r="H164" s="222" t="n">
        <v>2</v>
      </c>
      <c r="I164" s="223"/>
      <c r="J164" s="223" t="n">
        <f aca="false">ROUND(I164*H164,2)</f>
        <v>0</v>
      </c>
      <c r="K164" s="181"/>
      <c r="L164" s="23"/>
      <c r="M164" s="182"/>
      <c r="N164" s="183" t="s">
        <v>39</v>
      </c>
      <c r="O164" s="65"/>
      <c r="P164" s="184" t="n">
        <f aca="false">O164*H164</f>
        <v>0</v>
      </c>
      <c r="Q164" s="184" t="n">
        <v>0</v>
      </c>
      <c r="R164" s="184" t="n">
        <f aca="false">Q164*H164</f>
        <v>0</v>
      </c>
      <c r="S164" s="184" t="n">
        <v>0</v>
      </c>
      <c r="T164" s="185" t="n">
        <f aca="false">S164*H164</f>
        <v>0</v>
      </c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R164" s="186" t="s">
        <v>132</v>
      </c>
      <c r="AT164" s="186" t="s">
        <v>129</v>
      </c>
      <c r="AU164" s="186" t="s">
        <v>133</v>
      </c>
      <c r="AY164" s="3" t="s">
        <v>127</v>
      </c>
      <c r="BE164" s="187" t="n">
        <f aca="false">IF(N164="základná",J164,0)</f>
        <v>0</v>
      </c>
      <c r="BF164" s="187" t="n">
        <f aca="false">IF(N164="znížená",J164,0)</f>
        <v>0</v>
      </c>
      <c r="BG164" s="187" t="n">
        <f aca="false">IF(N164="zákl. prenesená",J164,0)</f>
        <v>0</v>
      </c>
      <c r="BH164" s="187" t="n">
        <f aca="false">IF(N164="zníž. prenesená",J164,0)</f>
        <v>0</v>
      </c>
      <c r="BI164" s="187" t="n">
        <f aca="false">IF(N164="nulová",J164,0)</f>
        <v>0</v>
      </c>
      <c r="BJ164" s="3" t="s">
        <v>133</v>
      </c>
      <c r="BK164" s="187" t="n">
        <f aca="false">ROUND(I164*H164,2)</f>
        <v>0</v>
      </c>
      <c r="BL164" s="3" t="s">
        <v>132</v>
      </c>
      <c r="BM164" s="186" t="s">
        <v>233</v>
      </c>
    </row>
    <row r="165" s="160" customFormat="true" ht="22.8" hidden="false" customHeight="true" outlineLevel="0" collapsed="false">
      <c r="B165" s="161"/>
      <c r="D165" s="162" t="s">
        <v>72</v>
      </c>
      <c r="E165" s="172" t="s">
        <v>128</v>
      </c>
      <c r="F165" s="172" t="s">
        <v>128</v>
      </c>
      <c r="I165" s="164"/>
      <c r="J165" s="173" t="n">
        <f aca="false">BK165</f>
        <v>0</v>
      </c>
      <c r="L165" s="161"/>
      <c r="M165" s="166"/>
      <c r="N165" s="167"/>
      <c r="O165" s="167"/>
      <c r="P165" s="168" t="n">
        <f aca="false">SUM(P166:P174)</f>
        <v>0</v>
      </c>
      <c r="Q165" s="167"/>
      <c r="R165" s="168" t="n">
        <f aca="false">SUM(R166:R174)</f>
        <v>0</v>
      </c>
      <c r="S165" s="167"/>
      <c r="T165" s="169" t="n">
        <f aca="false">SUM(T166:T174)</f>
        <v>0</v>
      </c>
      <c r="AR165" s="162" t="s">
        <v>81</v>
      </c>
      <c r="AT165" s="170" t="s">
        <v>72</v>
      </c>
      <c r="AU165" s="170" t="s">
        <v>81</v>
      </c>
      <c r="AY165" s="162" t="s">
        <v>127</v>
      </c>
      <c r="BK165" s="171" t="n">
        <f aca="false">SUM(BK166:BK174)</f>
        <v>0</v>
      </c>
    </row>
    <row r="166" s="27" customFormat="true" ht="24.15" hidden="false" customHeight="true" outlineLevel="0" collapsed="false">
      <c r="A166" s="22"/>
      <c r="B166" s="174"/>
      <c r="C166" s="188" t="s">
        <v>234</v>
      </c>
      <c r="D166" s="188" t="s">
        <v>129</v>
      </c>
      <c r="E166" s="189" t="s">
        <v>539</v>
      </c>
      <c r="F166" s="190" t="s">
        <v>540</v>
      </c>
      <c r="G166" s="191" t="s">
        <v>400</v>
      </c>
      <c r="H166" s="192" t="n">
        <v>25</v>
      </c>
      <c r="I166" s="193"/>
      <c r="J166" s="194" t="n">
        <f aca="false">ROUND(I166*H166,2)</f>
        <v>0</v>
      </c>
      <c r="K166" s="181"/>
      <c r="L166" s="23"/>
      <c r="M166" s="182"/>
      <c r="N166" s="183" t="s">
        <v>39</v>
      </c>
      <c r="O166" s="65"/>
      <c r="P166" s="184" t="n">
        <f aca="false">O166*H166</f>
        <v>0</v>
      </c>
      <c r="Q166" s="184" t="n">
        <v>0</v>
      </c>
      <c r="R166" s="184" t="n">
        <f aca="false">Q166*H166</f>
        <v>0</v>
      </c>
      <c r="S166" s="184" t="n">
        <v>0</v>
      </c>
      <c r="T166" s="185" t="n">
        <f aca="false">S166*H166</f>
        <v>0</v>
      </c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R166" s="186" t="s">
        <v>132</v>
      </c>
      <c r="AT166" s="186" t="s">
        <v>129</v>
      </c>
      <c r="AU166" s="186" t="s">
        <v>133</v>
      </c>
      <c r="AY166" s="3" t="s">
        <v>127</v>
      </c>
      <c r="BE166" s="187" t="n">
        <f aca="false">IF(N166="základná",J166,0)</f>
        <v>0</v>
      </c>
      <c r="BF166" s="187" t="n">
        <f aca="false">IF(N166="znížená",J166,0)</f>
        <v>0</v>
      </c>
      <c r="BG166" s="187" t="n">
        <f aca="false">IF(N166="zákl. prenesená",J166,0)</f>
        <v>0</v>
      </c>
      <c r="BH166" s="187" t="n">
        <f aca="false">IF(N166="zníž. prenesená",J166,0)</f>
        <v>0</v>
      </c>
      <c r="BI166" s="187" t="n">
        <f aca="false">IF(N166="nulová",J166,0)</f>
        <v>0</v>
      </c>
      <c r="BJ166" s="3" t="s">
        <v>133</v>
      </c>
      <c r="BK166" s="187" t="n">
        <f aca="false">ROUND(I166*H166,2)</f>
        <v>0</v>
      </c>
      <c r="BL166" s="3" t="s">
        <v>132</v>
      </c>
      <c r="BM166" s="186" t="s">
        <v>237</v>
      </c>
    </row>
    <row r="167" s="27" customFormat="true" ht="16.5" hidden="false" customHeight="true" outlineLevel="0" collapsed="false">
      <c r="A167" s="22"/>
      <c r="B167" s="174"/>
      <c r="C167" s="188" t="s">
        <v>175</v>
      </c>
      <c r="D167" s="188" t="s">
        <v>129</v>
      </c>
      <c r="E167" s="189" t="s">
        <v>541</v>
      </c>
      <c r="F167" s="190" t="s">
        <v>542</v>
      </c>
      <c r="G167" s="191" t="s">
        <v>400</v>
      </c>
      <c r="H167" s="192" t="n">
        <v>25</v>
      </c>
      <c r="I167" s="193"/>
      <c r="J167" s="194" t="n">
        <f aca="false">ROUND(I167*H167,2)</f>
        <v>0</v>
      </c>
      <c r="K167" s="181"/>
      <c r="L167" s="23"/>
      <c r="M167" s="182"/>
      <c r="N167" s="183" t="s">
        <v>39</v>
      </c>
      <c r="O167" s="65"/>
      <c r="P167" s="184" t="n">
        <f aca="false">O167*H167</f>
        <v>0</v>
      </c>
      <c r="Q167" s="184" t="n">
        <v>0</v>
      </c>
      <c r="R167" s="184" t="n">
        <f aca="false">Q167*H167</f>
        <v>0</v>
      </c>
      <c r="S167" s="184" t="n">
        <v>0</v>
      </c>
      <c r="T167" s="185" t="n">
        <f aca="false">S167*H167</f>
        <v>0</v>
      </c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R167" s="186" t="s">
        <v>132</v>
      </c>
      <c r="AT167" s="186" t="s">
        <v>129</v>
      </c>
      <c r="AU167" s="186" t="s">
        <v>133</v>
      </c>
      <c r="AY167" s="3" t="s">
        <v>127</v>
      </c>
      <c r="BE167" s="187" t="n">
        <f aca="false">IF(N167="základná",J167,0)</f>
        <v>0</v>
      </c>
      <c r="BF167" s="187" t="n">
        <f aca="false">IF(N167="znížená",J167,0)</f>
        <v>0</v>
      </c>
      <c r="BG167" s="187" t="n">
        <f aca="false">IF(N167="zákl. prenesená",J167,0)</f>
        <v>0</v>
      </c>
      <c r="BH167" s="187" t="n">
        <f aca="false">IF(N167="zníž. prenesená",J167,0)</f>
        <v>0</v>
      </c>
      <c r="BI167" s="187" t="n">
        <f aca="false">IF(N167="nulová",J167,0)</f>
        <v>0</v>
      </c>
      <c r="BJ167" s="3" t="s">
        <v>133</v>
      </c>
      <c r="BK167" s="187" t="n">
        <f aca="false">ROUND(I167*H167,2)</f>
        <v>0</v>
      </c>
      <c r="BL167" s="3" t="s">
        <v>132</v>
      </c>
      <c r="BM167" s="186" t="s">
        <v>240</v>
      </c>
    </row>
    <row r="168" s="27" customFormat="true" ht="24.15" hidden="false" customHeight="true" outlineLevel="0" collapsed="false">
      <c r="A168" s="22"/>
      <c r="B168" s="174"/>
      <c r="C168" s="188" t="s">
        <v>242</v>
      </c>
      <c r="D168" s="188" t="s">
        <v>129</v>
      </c>
      <c r="E168" s="189" t="s">
        <v>543</v>
      </c>
      <c r="F168" s="190" t="s">
        <v>544</v>
      </c>
      <c r="G168" s="191" t="s">
        <v>400</v>
      </c>
      <c r="H168" s="192" t="n">
        <v>25</v>
      </c>
      <c r="I168" s="193"/>
      <c r="J168" s="194" t="n">
        <f aca="false">ROUND(I168*H168,2)</f>
        <v>0</v>
      </c>
      <c r="K168" s="181"/>
      <c r="L168" s="23"/>
      <c r="M168" s="182"/>
      <c r="N168" s="183" t="s">
        <v>39</v>
      </c>
      <c r="O168" s="65"/>
      <c r="P168" s="184" t="n">
        <f aca="false">O168*H168</f>
        <v>0</v>
      </c>
      <c r="Q168" s="184" t="n">
        <v>0</v>
      </c>
      <c r="R168" s="184" t="n">
        <f aca="false">Q168*H168</f>
        <v>0</v>
      </c>
      <c r="S168" s="184" t="n">
        <v>0</v>
      </c>
      <c r="T168" s="185" t="n">
        <f aca="false">S168*H168</f>
        <v>0</v>
      </c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R168" s="186" t="s">
        <v>132</v>
      </c>
      <c r="AT168" s="186" t="s">
        <v>129</v>
      </c>
      <c r="AU168" s="186" t="s">
        <v>133</v>
      </c>
      <c r="AY168" s="3" t="s">
        <v>127</v>
      </c>
      <c r="BE168" s="187" t="n">
        <f aca="false">IF(N168="základná",J168,0)</f>
        <v>0</v>
      </c>
      <c r="BF168" s="187" t="n">
        <f aca="false">IF(N168="znížená",J168,0)</f>
        <v>0</v>
      </c>
      <c r="BG168" s="187" t="n">
        <f aca="false">IF(N168="zákl. prenesená",J168,0)</f>
        <v>0</v>
      </c>
      <c r="BH168" s="187" t="n">
        <f aca="false">IF(N168="zníž. prenesená",J168,0)</f>
        <v>0</v>
      </c>
      <c r="BI168" s="187" t="n">
        <f aca="false">IF(N168="nulová",J168,0)</f>
        <v>0</v>
      </c>
      <c r="BJ168" s="3" t="s">
        <v>133</v>
      </c>
      <c r="BK168" s="187" t="n">
        <f aca="false">ROUND(I168*H168,2)</f>
        <v>0</v>
      </c>
      <c r="BL168" s="3" t="s">
        <v>132</v>
      </c>
      <c r="BM168" s="186" t="s">
        <v>245</v>
      </c>
    </row>
    <row r="169" s="27" customFormat="true" ht="16.5" hidden="false" customHeight="true" outlineLevel="0" collapsed="false">
      <c r="A169" s="22"/>
      <c r="B169" s="174"/>
      <c r="C169" s="195" t="s">
        <v>177</v>
      </c>
      <c r="D169" s="195" t="s">
        <v>197</v>
      </c>
      <c r="E169" s="196" t="s">
        <v>545</v>
      </c>
      <c r="F169" s="197" t="s">
        <v>546</v>
      </c>
      <c r="G169" s="198" t="s">
        <v>400</v>
      </c>
      <c r="H169" s="199" t="n">
        <v>25</v>
      </c>
      <c r="I169" s="200"/>
      <c r="J169" s="201" t="n">
        <f aca="false">ROUND(I169*H169,2)</f>
        <v>0</v>
      </c>
      <c r="K169" s="202"/>
      <c r="L169" s="203"/>
      <c r="M169" s="204"/>
      <c r="N169" s="205" t="s">
        <v>39</v>
      </c>
      <c r="O169" s="65"/>
      <c r="P169" s="184" t="n">
        <f aca="false">O169*H169</f>
        <v>0</v>
      </c>
      <c r="Q169" s="184" t="n">
        <v>0</v>
      </c>
      <c r="R169" s="184" t="n">
        <f aca="false">Q169*H169</f>
        <v>0</v>
      </c>
      <c r="S169" s="184" t="n">
        <v>0</v>
      </c>
      <c r="T169" s="185" t="n">
        <f aca="false">S169*H169</f>
        <v>0</v>
      </c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R169" s="186" t="s">
        <v>139</v>
      </c>
      <c r="AT169" s="186" t="s">
        <v>197</v>
      </c>
      <c r="AU169" s="186" t="s">
        <v>133</v>
      </c>
      <c r="AY169" s="3" t="s">
        <v>127</v>
      </c>
      <c r="BE169" s="187" t="n">
        <f aca="false">IF(N169="základná",J169,0)</f>
        <v>0</v>
      </c>
      <c r="BF169" s="187" t="n">
        <f aca="false">IF(N169="znížená",J169,0)</f>
        <v>0</v>
      </c>
      <c r="BG169" s="187" t="n">
        <f aca="false">IF(N169="zákl. prenesená",J169,0)</f>
        <v>0</v>
      </c>
      <c r="BH169" s="187" t="n">
        <f aca="false">IF(N169="zníž. prenesená",J169,0)</f>
        <v>0</v>
      </c>
      <c r="BI169" s="187" t="n">
        <f aca="false">IF(N169="nulová",J169,0)</f>
        <v>0</v>
      </c>
      <c r="BJ169" s="3" t="s">
        <v>133</v>
      </c>
      <c r="BK169" s="187" t="n">
        <f aca="false">ROUND(I169*H169,2)</f>
        <v>0</v>
      </c>
      <c r="BL169" s="3" t="s">
        <v>132</v>
      </c>
      <c r="BM169" s="186" t="s">
        <v>248</v>
      </c>
    </row>
    <row r="170" s="27" customFormat="true" ht="24.15" hidden="false" customHeight="true" outlineLevel="0" collapsed="false">
      <c r="A170" s="22"/>
      <c r="B170" s="174"/>
      <c r="C170" s="188" t="s">
        <v>249</v>
      </c>
      <c r="D170" s="188" t="s">
        <v>129</v>
      </c>
      <c r="E170" s="189" t="s">
        <v>547</v>
      </c>
      <c r="F170" s="190" t="s">
        <v>548</v>
      </c>
      <c r="G170" s="191" t="s">
        <v>400</v>
      </c>
      <c r="H170" s="192" t="n">
        <v>25</v>
      </c>
      <c r="I170" s="193"/>
      <c r="J170" s="194" t="n">
        <f aca="false">ROUND(I170*H170,2)</f>
        <v>0</v>
      </c>
      <c r="K170" s="181"/>
      <c r="L170" s="23"/>
      <c r="M170" s="182"/>
      <c r="N170" s="183" t="s">
        <v>39</v>
      </c>
      <c r="O170" s="65"/>
      <c r="P170" s="184" t="n">
        <f aca="false">O170*H170</f>
        <v>0</v>
      </c>
      <c r="Q170" s="184" t="n">
        <v>0</v>
      </c>
      <c r="R170" s="184" t="n">
        <f aca="false">Q170*H170</f>
        <v>0</v>
      </c>
      <c r="S170" s="184" t="n">
        <v>0</v>
      </c>
      <c r="T170" s="185" t="n">
        <f aca="false">S170*H170</f>
        <v>0</v>
      </c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R170" s="186" t="s">
        <v>132</v>
      </c>
      <c r="AT170" s="186" t="s">
        <v>129</v>
      </c>
      <c r="AU170" s="186" t="s">
        <v>133</v>
      </c>
      <c r="AY170" s="3" t="s">
        <v>127</v>
      </c>
      <c r="BE170" s="187" t="n">
        <f aca="false">IF(N170="základná",J170,0)</f>
        <v>0</v>
      </c>
      <c r="BF170" s="187" t="n">
        <f aca="false">IF(N170="znížená",J170,0)</f>
        <v>0</v>
      </c>
      <c r="BG170" s="187" t="n">
        <f aca="false">IF(N170="zákl. prenesená",J170,0)</f>
        <v>0</v>
      </c>
      <c r="BH170" s="187" t="n">
        <f aca="false">IF(N170="zníž. prenesená",J170,0)</f>
        <v>0</v>
      </c>
      <c r="BI170" s="187" t="n">
        <f aca="false">IF(N170="nulová",J170,0)</f>
        <v>0</v>
      </c>
      <c r="BJ170" s="3" t="s">
        <v>133</v>
      </c>
      <c r="BK170" s="187" t="n">
        <f aca="false">ROUND(I170*H170,2)</f>
        <v>0</v>
      </c>
      <c r="BL170" s="3" t="s">
        <v>132</v>
      </c>
      <c r="BM170" s="186" t="s">
        <v>252</v>
      </c>
    </row>
    <row r="171" s="27" customFormat="true" ht="16.5" hidden="false" customHeight="true" outlineLevel="0" collapsed="false">
      <c r="A171" s="22"/>
      <c r="B171" s="174"/>
      <c r="C171" s="188" t="s">
        <v>180</v>
      </c>
      <c r="D171" s="188" t="s">
        <v>129</v>
      </c>
      <c r="E171" s="189" t="s">
        <v>549</v>
      </c>
      <c r="F171" s="190" t="s">
        <v>550</v>
      </c>
      <c r="G171" s="191" t="s">
        <v>131</v>
      </c>
      <c r="H171" s="192" t="n">
        <v>25</v>
      </c>
      <c r="I171" s="193"/>
      <c r="J171" s="194" t="n">
        <f aca="false">ROUND(I171*H171,2)</f>
        <v>0</v>
      </c>
      <c r="K171" s="181"/>
      <c r="L171" s="23"/>
      <c r="M171" s="182"/>
      <c r="N171" s="183" t="s">
        <v>39</v>
      </c>
      <c r="O171" s="65"/>
      <c r="P171" s="184" t="n">
        <f aca="false">O171*H171</f>
        <v>0</v>
      </c>
      <c r="Q171" s="184" t="n">
        <v>0</v>
      </c>
      <c r="R171" s="184" t="n">
        <f aca="false">Q171*H171</f>
        <v>0</v>
      </c>
      <c r="S171" s="184" t="n">
        <v>0</v>
      </c>
      <c r="T171" s="185" t="n">
        <f aca="false">S171*H171</f>
        <v>0</v>
      </c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R171" s="186" t="s">
        <v>132</v>
      </c>
      <c r="AT171" s="186" t="s">
        <v>129</v>
      </c>
      <c r="AU171" s="186" t="s">
        <v>133</v>
      </c>
      <c r="AY171" s="3" t="s">
        <v>127</v>
      </c>
      <c r="BE171" s="187" t="n">
        <f aca="false">IF(N171="základná",J171,0)</f>
        <v>0</v>
      </c>
      <c r="BF171" s="187" t="n">
        <f aca="false">IF(N171="znížená",J171,0)</f>
        <v>0</v>
      </c>
      <c r="BG171" s="187" t="n">
        <f aca="false">IF(N171="zákl. prenesená",J171,0)</f>
        <v>0</v>
      </c>
      <c r="BH171" s="187" t="n">
        <f aca="false">IF(N171="zníž. prenesená",J171,0)</f>
        <v>0</v>
      </c>
      <c r="BI171" s="187" t="n">
        <f aca="false">IF(N171="nulová",J171,0)</f>
        <v>0</v>
      </c>
      <c r="BJ171" s="3" t="s">
        <v>133</v>
      </c>
      <c r="BK171" s="187" t="n">
        <f aca="false">ROUND(I171*H171,2)</f>
        <v>0</v>
      </c>
      <c r="BL171" s="3" t="s">
        <v>132</v>
      </c>
      <c r="BM171" s="186" t="s">
        <v>255</v>
      </c>
    </row>
    <row r="172" s="27" customFormat="true" ht="24.15" hidden="false" customHeight="true" outlineLevel="0" collapsed="false">
      <c r="A172" s="22"/>
      <c r="B172" s="174"/>
      <c r="C172" s="211" t="s">
        <v>256</v>
      </c>
      <c r="D172" s="211" t="s">
        <v>129</v>
      </c>
      <c r="E172" s="212" t="s">
        <v>551</v>
      </c>
      <c r="F172" s="213" t="s">
        <v>552</v>
      </c>
      <c r="G172" s="214" t="s">
        <v>400</v>
      </c>
      <c r="H172" s="215" t="n">
        <v>7</v>
      </c>
      <c r="I172" s="216"/>
      <c r="J172" s="216" t="n">
        <f aca="false">ROUND(I172*H172,2)</f>
        <v>0</v>
      </c>
      <c r="K172" s="181"/>
      <c r="L172" s="23"/>
      <c r="M172" s="182"/>
      <c r="N172" s="183" t="s">
        <v>39</v>
      </c>
      <c r="O172" s="65"/>
      <c r="P172" s="184" t="n">
        <f aca="false">O172*H172</f>
        <v>0</v>
      </c>
      <c r="Q172" s="184" t="n">
        <v>0</v>
      </c>
      <c r="R172" s="184" t="n">
        <f aca="false">Q172*H172</f>
        <v>0</v>
      </c>
      <c r="S172" s="184" t="n">
        <v>0</v>
      </c>
      <c r="T172" s="185" t="n">
        <f aca="false">S172*H172</f>
        <v>0</v>
      </c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R172" s="186" t="s">
        <v>132</v>
      </c>
      <c r="AT172" s="186" t="s">
        <v>129</v>
      </c>
      <c r="AU172" s="186" t="s">
        <v>133</v>
      </c>
      <c r="AY172" s="3" t="s">
        <v>127</v>
      </c>
      <c r="BE172" s="187" t="n">
        <f aca="false">IF(N172="základná",J172,0)</f>
        <v>0</v>
      </c>
      <c r="BF172" s="187" t="n">
        <f aca="false">IF(N172="znížená",J172,0)</f>
        <v>0</v>
      </c>
      <c r="BG172" s="187" t="n">
        <f aca="false">IF(N172="zákl. prenesená",J172,0)</f>
        <v>0</v>
      </c>
      <c r="BH172" s="187" t="n">
        <f aca="false">IF(N172="zníž. prenesená",J172,0)</f>
        <v>0</v>
      </c>
      <c r="BI172" s="187" t="n">
        <f aca="false">IF(N172="nulová",J172,0)</f>
        <v>0</v>
      </c>
      <c r="BJ172" s="3" t="s">
        <v>133</v>
      </c>
      <c r="BK172" s="187" t="n">
        <f aca="false">ROUND(I172*H172,2)</f>
        <v>0</v>
      </c>
      <c r="BL172" s="3" t="s">
        <v>132</v>
      </c>
      <c r="BM172" s="186" t="s">
        <v>553</v>
      </c>
    </row>
    <row r="173" s="27" customFormat="true" ht="16.5" hidden="false" customHeight="true" outlineLevel="0" collapsed="false">
      <c r="A173" s="22"/>
      <c r="B173" s="174"/>
      <c r="C173" s="188" t="s">
        <v>185</v>
      </c>
      <c r="D173" s="188" t="s">
        <v>129</v>
      </c>
      <c r="E173" s="189" t="s">
        <v>554</v>
      </c>
      <c r="F173" s="190" t="s">
        <v>555</v>
      </c>
      <c r="G173" s="191"/>
      <c r="H173" s="192" t="n">
        <v>1</v>
      </c>
      <c r="I173" s="193"/>
      <c r="J173" s="194" t="n">
        <f aca="false">ROUND(I173*H173,2)</f>
        <v>0</v>
      </c>
      <c r="K173" s="181"/>
      <c r="L173" s="23"/>
      <c r="M173" s="182"/>
      <c r="N173" s="183" t="s">
        <v>39</v>
      </c>
      <c r="O173" s="65"/>
      <c r="P173" s="184" t="n">
        <f aca="false">O173*H173</f>
        <v>0</v>
      </c>
      <c r="Q173" s="184" t="n">
        <v>0</v>
      </c>
      <c r="R173" s="184" t="n">
        <f aca="false">Q173*H173</f>
        <v>0</v>
      </c>
      <c r="S173" s="184" t="n">
        <v>0</v>
      </c>
      <c r="T173" s="185" t="n">
        <f aca="false">S173*H173</f>
        <v>0</v>
      </c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R173" s="186" t="s">
        <v>132</v>
      </c>
      <c r="AT173" s="186" t="s">
        <v>129</v>
      </c>
      <c r="AU173" s="186" t="s">
        <v>133</v>
      </c>
      <c r="AY173" s="3" t="s">
        <v>127</v>
      </c>
      <c r="BE173" s="187" t="n">
        <f aca="false">IF(N173="základná",J173,0)</f>
        <v>0</v>
      </c>
      <c r="BF173" s="187" t="n">
        <f aca="false">IF(N173="znížená",J173,0)</f>
        <v>0</v>
      </c>
      <c r="BG173" s="187" t="n">
        <f aca="false">IF(N173="zákl. prenesená",J173,0)</f>
        <v>0</v>
      </c>
      <c r="BH173" s="187" t="n">
        <f aca="false">IF(N173="zníž. prenesená",J173,0)</f>
        <v>0</v>
      </c>
      <c r="BI173" s="187" t="n">
        <f aca="false">IF(N173="nulová",J173,0)</f>
        <v>0</v>
      </c>
      <c r="BJ173" s="3" t="s">
        <v>133</v>
      </c>
      <c r="BK173" s="187" t="n">
        <f aca="false">ROUND(I173*H173,2)</f>
        <v>0</v>
      </c>
      <c r="BL173" s="3" t="s">
        <v>132</v>
      </c>
      <c r="BM173" s="186" t="s">
        <v>259</v>
      </c>
    </row>
    <row r="174" s="27" customFormat="true" ht="16.5" hidden="false" customHeight="true" outlineLevel="0" collapsed="false">
      <c r="A174" s="22"/>
      <c r="B174" s="174"/>
      <c r="C174" s="188" t="s">
        <v>264</v>
      </c>
      <c r="D174" s="188" t="s">
        <v>129</v>
      </c>
      <c r="E174" s="189" t="s">
        <v>556</v>
      </c>
      <c r="F174" s="190" t="s">
        <v>557</v>
      </c>
      <c r="G174" s="191" t="s">
        <v>558</v>
      </c>
      <c r="H174" s="192" t="n">
        <v>50</v>
      </c>
      <c r="I174" s="193"/>
      <c r="J174" s="194" t="n">
        <f aca="false">ROUND(I174*H174,2)</f>
        <v>0</v>
      </c>
      <c r="K174" s="181"/>
      <c r="L174" s="23"/>
      <c r="M174" s="182"/>
      <c r="N174" s="183" t="s">
        <v>39</v>
      </c>
      <c r="O174" s="65"/>
      <c r="P174" s="184" t="n">
        <f aca="false">O174*H174</f>
        <v>0</v>
      </c>
      <c r="Q174" s="184" t="n">
        <v>0</v>
      </c>
      <c r="R174" s="184" t="n">
        <f aca="false">Q174*H174</f>
        <v>0</v>
      </c>
      <c r="S174" s="184" t="n">
        <v>0</v>
      </c>
      <c r="T174" s="185" t="n">
        <f aca="false">S174*H174</f>
        <v>0</v>
      </c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R174" s="186" t="s">
        <v>132</v>
      </c>
      <c r="AT174" s="186" t="s">
        <v>129</v>
      </c>
      <c r="AU174" s="186" t="s">
        <v>133</v>
      </c>
      <c r="AY174" s="3" t="s">
        <v>127</v>
      </c>
      <c r="BE174" s="187" t="n">
        <f aca="false">IF(N174="základná",J174,0)</f>
        <v>0</v>
      </c>
      <c r="BF174" s="187" t="n">
        <f aca="false">IF(N174="znížená",J174,0)</f>
        <v>0</v>
      </c>
      <c r="BG174" s="187" t="n">
        <f aca="false">IF(N174="zákl. prenesená",J174,0)</f>
        <v>0</v>
      </c>
      <c r="BH174" s="187" t="n">
        <f aca="false">IF(N174="zníž. prenesená",J174,0)</f>
        <v>0</v>
      </c>
      <c r="BI174" s="187" t="n">
        <f aca="false">IF(N174="nulová",J174,0)</f>
        <v>0</v>
      </c>
      <c r="BJ174" s="3" t="s">
        <v>133</v>
      </c>
      <c r="BK174" s="187" t="n">
        <f aca="false">ROUND(I174*H174,2)</f>
        <v>0</v>
      </c>
      <c r="BL174" s="3" t="s">
        <v>132</v>
      </c>
      <c r="BM174" s="186" t="s">
        <v>263</v>
      </c>
    </row>
    <row r="175" s="160" customFormat="true" ht="22.8" hidden="false" customHeight="true" outlineLevel="0" collapsed="false">
      <c r="B175" s="161"/>
      <c r="D175" s="162" t="s">
        <v>72</v>
      </c>
      <c r="E175" s="172" t="s">
        <v>559</v>
      </c>
      <c r="F175" s="172" t="s">
        <v>559</v>
      </c>
      <c r="I175" s="164"/>
      <c r="J175" s="173" t="n">
        <f aca="false">BK175</f>
        <v>0</v>
      </c>
      <c r="L175" s="161"/>
      <c r="M175" s="166"/>
      <c r="N175" s="167"/>
      <c r="O175" s="167"/>
      <c r="P175" s="168" t="n">
        <f aca="false">P176</f>
        <v>0</v>
      </c>
      <c r="Q175" s="167"/>
      <c r="R175" s="168" t="n">
        <f aca="false">R176</f>
        <v>0</v>
      </c>
      <c r="S175" s="167"/>
      <c r="T175" s="169" t="n">
        <f aca="false">T176</f>
        <v>0</v>
      </c>
      <c r="AR175" s="162" t="s">
        <v>81</v>
      </c>
      <c r="AT175" s="170" t="s">
        <v>72</v>
      </c>
      <c r="AU175" s="170" t="s">
        <v>81</v>
      </c>
      <c r="AY175" s="162" t="s">
        <v>127</v>
      </c>
      <c r="BK175" s="171" t="n">
        <f aca="false">BK176</f>
        <v>0</v>
      </c>
    </row>
    <row r="176" s="27" customFormat="true" ht="16.5" hidden="false" customHeight="true" outlineLevel="0" collapsed="false">
      <c r="A176" s="22"/>
      <c r="B176" s="174"/>
      <c r="C176" s="188" t="s">
        <v>188</v>
      </c>
      <c r="D176" s="188" t="s">
        <v>129</v>
      </c>
      <c r="E176" s="189" t="s">
        <v>560</v>
      </c>
      <c r="F176" s="190" t="s">
        <v>561</v>
      </c>
      <c r="G176" s="191" t="s">
        <v>558</v>
      </c>
      <c r="H176" s="192" t="n">
        <v>80</v>
      </c>
      <c r="I176" s="193"/>
      <c r="J176" s="194" t="n">
        <f aca="false">ROUND(I176*H176,2)</f>
        <v>0</v>
      </c>
      <c r="K176" s="181"/>
      <c r="L176" s="23"/>
      <c r="M176" s="206"/>
      <c r="N176" s="207" t="s">
        <v>39</v>
      </c>
      <c r="O176" s="208"/>
      <c r="P176" s="209" t="n">
        <f aca="false">O176*H176</f>
        <v>0</v>
      </c>
      <c r="Q176" s="209" t="n">
        <v>0</v>
      </c>
      <c r="R176" s="209" t="n">
        <f aca="false">Q176*H176</f>
        <v>0</v>
      </c>
      <c r="S176" s="209" t="n">
        <v>0</v>
      </c>
      <c r="T176" s="210" t="n">
        <f aca="false">S176*H176</f>
        <v>0</v>
      </c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R176" s="186" t="s">
        <v>132</v>
      </c>
      <c r="AT176" s="186" t="s">
        <v>129</v>
      </c>
      <c r="AU176" s="186" t="s">
        <v>133</v>
      </c>
      <c r="AY176" s="3" t="s">
        <v>127</v>
      </c>
      <c r="BE176" s="187" t="n">
        <f aca="false">IF(N176="základná",J176,0)</f>
        <v>0</v>
      </c>
      <c r="BF176" s="187" t="n">
        <f aca="false">IF(N176="znížená",J176,0)</f>
        <v>0</v>
      </c>
      <c r="BG176" s="187" t="n">
        <f aca="false">IF(N176="zákl. prenesená",J176,0)</f>
        <v>0</v>
      </c>
      <c r="BH176" s="187" t="n">
        <f aca="false">IF(N176="zníž. prenesená",J176,0)</f>
        <v>0</v>
      </c>
      <c r="BI176" s="187" t="n">
        <f aca="false">IF(N176="nulová",J176,0)</f>
        <v>0</v>
      </c>
      <c r="BJ176" s="3" t="s">
        <v>133</v>
      </c>
      <c r="BK176" s="187" t="n">
        <f aca="false">ROUND(I176*H176,2)</f>
        <v>0</v>
      </c>
      <c r="BL176" s="3" t="s">
        <v>132</v>
      </c>
      <c r="BM176" s="186" t="s">
        <v>267</v>
      </c>
    </row>
    <row r="177" s="27" customFormat="true" ht="6.95" hidden="false" customHeight="true" outlineLevel="0" collapsed="false">
      <c r="A177" s="22"/>
      <c r="B177" s="49"/>
      <c r="C177" s="50"/>
      <c r="D177" s="50"/>
      <c r="E177" s="50"/>
      <c r="F177" s="50"/>
      <c r="G177" s="50"/>
      <c r="H177" s="50"/>
      <c r="I177" s="50"/>
      <c r="J177" s="50"/>
      <c r="K177" s="50"/>
      <c r="L177" s="23"/>
      <c r="M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</row>
  </sheetData>
  <autoFilter ref="C123:K176"/>
  <mergeCells count="9">
    <mergeCell ref="L2:V2"/>
    <mergeCell ref="E7:H7"/>
    <mergeCell ref="E9:H9"/>
    <mergeCell ref="E18:H18"/>
    <mergeCell ref="E27:H27"/>
    <mergeCell ref="E85:H85"/>
    <mergeCell ref="E87:H87"/>
    <mergeCell ref="E114:H114"/>
    <mergeCell ref="E116:H116"/>
  </mergeCell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BM146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75" activeCellId="0" sqref="A75"/>
    </sheetView>
  </sheetViews>
  <sheetFormatPr defaultColWidth="8.5078125" defaultRowHeight="12.8" customHeight="true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3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0" min="10" style="0" width="22.34"/>
    <col collapsed="false" customWidth="true" hidden="true" outlineLevel="0" max="11" min="11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91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73</v>
      </c>
    </row>
    <row r="4" customFormat="false" ht="24.95" hidden="false" customHeight="true" outlineLevel="0" collapsed="false">
      <c r="B4" s="6"/>
      <c r="D4" s="7" t="s">
        <v>92</v>
      </c>
      <c r="L4" s="6"/>
      <c r="M4" s="109" t="s">
        <v>8</v>
      </c>
      <c r="AT4" s="3" t="s">
        <v>2</v>
      </c>
    </row>
    <row r="5" customFormat="false" ht="6.95" hidden="false" customHeight="true" outlineLevel="0" collapsed="false">
      <c r="B5" s="6"/>
      <c r="L5" s="6"/>
    </row>
    <row r="6" customFormat="false" ht="12" hidden="false" customHeight="true" outlineLevel="0" collapsed="false">
      <c r="B6" s="6"/>
      <c r="D6" s="15" t="s">
        <v>14</v>
      </c>
      <c r="L6" s="6"/>
    </row>
    <row r="7" customFormat="false" ht="16.5" hidden="false" customHeight="true" outlineLevel="0" collapsed="false">
      <c r="B7" s="6"/>
      <c r="E7" s="110" t="str">
        <f aca="false">'Rekapitulácia stavby'!K6</f>
        <v>REVITALIZÁCIA FONTÁNY V ZUZKINOM PARKU</v>
      </c>
      <c r="F7" s="110"/>
      <c r="G7" s="110"/>
      <c r="H7" s="110"/>
      <c r="L7" s="6"/>
    </row>
    <row r="8" s="27" customFormat="true" ht="12" hidden="false" customHeight="true" outlineLevel="0" collapsed="false">
      <c r="A8" s="22"/>
      <c r="B8" s="23"/>
      <c r="C8" s="22"/>
      <c r="D8" s="15" t="s">
        <v>93</v>
      </c>
      <c r="E8" s="22"/>
      <c r="F8" s="22"/>
      <c r="G8" s="22"/>
      <c r="H8" s="22"/>
      <c r="I8" s="22"/>
      <c r="J8" s="22"/>
      <c r="K8" s="22"/>
      <c r="L8" s="44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6.5" hidden="false" customHeight="true" outlineLevel="0" collapsed="false">
      <c r="A9" s="22"/>
      <c r="B9" s="23"/>
      <c r="C9" s="22"/>
      <c r="D9" s="22"/>
      <c r="E9" s="58" t="s">
        <v>562</v>
      </c>
      <c r="F9" s="58"/>
      <c r="G9" s="58"/>
      <c r="H9" s="58"/>
      <c r="I9" s="22"/>
      <c r="J9" s="22"/>
      <c r="K9" s="22"/>
      <c r="L9" s="44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.8" hidden="false" customHeight="false" outlineLevel="0" collapsed="false">
      <c r="A10" s="22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44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2" hidden="false" customHeight="true" outlineLevel="0" collapsed="false">
      <c r="A11" s="22"/>
      <c r="B11" s="23"/>
      <c r="C11" s="22"/>
      <c r="D11" s="15" t="s">
        <v>16</v>
      </c>
      <c r="E11" s="22"/>
      <c r="F11" s="16"/>
      <c r="G11" s="22"/>
      <c r="H11" s="22"/>
      <c r="I11" s="15" t="s">
        <v>17</v>
      </c>
      <c r="J11" s="16"/>
      <c r="K11" s="22"/>
      <c r="L11" s="44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18</v>
      </c>
      <c r="E12" s="22"/>
      <c r="F12" s="16" t="s">
        <v>19</v>
      </c>
      <c r="G12" s="22"/>
      <c r="H12" s="22"/>
      <c r="I12" s="15" t="s">
        <v>20</v>
      </c>
      <c r="J12" s="111" t="str">
        <f aca="false">'Rekapitulácia stavby'!AN8</f>
        <v>8. 12. 2025</v>
      </c>
      <c r="K12" s="22"/>
      <c r="L12" s="44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0.8" hidden="false" customHeight="true" outlineLevel="0" collapsed="false">
      <c r="A13" s="22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44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12" hidden="false" customHeight="true" outlineLevel="0" collapsed="false">
      <c r="A14" s="22"/>
      <c r="B14" s="23"/>
      <c r="C14" s="22"/>
      <c r="D14" s="15" t="s">
        <v>22</v>
      </c>
      <c r="E14" s="22"/>
      <c r="F14" s="22"/>
      <c r="G14" s="22"/>
      <c r="H14" s="22"/>
      <c r="I14" s="15" t="s">
        <v>23</v>
      </c>
      <c r="J14" s="16" t="str">
        <f aca="false">IF('Rekapitulácia stavby'!AN10="","",'Rekapitulácia stavby'!AN10)</f>
        <v/>
      </c>
      <c r="K14" s="22"/>
      <c r="L14" s="44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8" hidden="false" customHeight="true" outlineLevel="0" collapsed="false">
      <c r="A15" s="22"/>
      <c r="B15" s="23"/>
      <c r="C15" s="22"/>
      <c r="D15" s="22"/>
      <c r="E15" s="16" t="str">
        <f aca="false">IF('Rekapitulácia stavby'!E11="","",'Rekapitulácia stavby'!E11)</f>
        <v> </v>
      </c>
      <c r="F15" s="22"/>
      <c r="G15" s="22"/>
      <c r="H15" s="22"/>
      <c r="I15" s="15" t="s">
        <v>25</v>
      </c>
      <c r="J15" s="16" t="str">
        <f aca="false">IF('Rekapitulácia stavby'!AN11="","",'Rekapitulácia stavby'!AN11)</f>
        <v/>
      </c>
      <c r="K15" s="22"/>
      <c r="L15" s="44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6.95" hidden="false" customHeight="true" outlineLevel="0" collapsed="false">
      <c r="A16" s="22"/>
      <c r="B16" s="23"/>
      <c r="C16" s="22"/>
      <c r="D16" s="22"/>
      <c r="E16" s="22"/>
      <c r="F16" s="22"/>
      <c r="G16" s="22"/>
      <c r="H16" s="22"/>
      <c r="I16" s="22"/>
      <c r="J16" s="22"/>
      <c r="K16" s="22"/>
      <c r="L16" s="44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12" hidden="false" customHeight="true" outlineLevel="0" collapsed="false">
      <c r="A17" s="22"/>
      <c r="B17" s="23"/>
      <c r="C17" s="22"/>
      <c r="D17" s="15" t="s">
        <v>26</v>
      </c>
      <c r="E17" s="22"/>
      <c r="F17" s="22"/>
      <c r="G17" s="22"/>
      <c r="H17" s="22"/>
      <c r="I17" s="15" t="s">
        <v>23</v>
      </c>
      <c r="J17" s="17" t="str">
        <f aca="false">'Rekapitulácia stavby'!AN13</f>
        <v>Vyplň údaj</v>
      </c>
      <c r="K17" s="22"/>
      <c r="L17" s="44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8" hidden="false" customHeight="true" outlineLevel="0" collapsed="false">
      <c r="A18" s="22"/>
      <c r="B18" s="23"/>
      <c r="C18" s="22"/>
      <c r="D18" s="22"/>
      <c r="E18" s="112" t="str">
        <f aca="false">'Rekapitulácia stavby'!E14</f>
        <v>Vyplň údaj</v>
      </c>
      <c r="F18" s="112"/>
      <c r="G18" s="112"/>
      <c r="H18" s="112"/>
      <c r="I18" s="15" t="s">
        <v>25</v>
      </c>
      <c r="J18" s="17" t="str">
        <f aca="false">'Rekapitulácia stavby'!AN14</f>
        <v>Vyplň údaj</v>
      </c>
      <c r="K18" s="22"/>
      <c r="L18" s="44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6.95" hidden="false" customHeight="true" outlineLevel="0" collapsed="false">
      <c r="A19" s="22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44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12" hidden="false" customHeight="true" outlineLevel="0" collapsed="false">
      <c r="A20" s="22"/>
      <c r="B20" s="23"/>
      <c r="C20" s="22"/>
      <c r="D20" s="15" t="s">
        <v>28</v>
      </c>
      <c r="E20" s="22"/>
      <c r="F20" s="22"/>
      <c r="G20" s="22"/>
      <c r="H20" s="22"/>
      <c r="I20" s="15" t="s">
        <v>23</v>
      </c>
      <c r="J20" s="16"/>
      <c r="K20" s="22"/>
      <c r="L20" s="44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8" hidden="false" customHeight="true" outlineLevel="0" collapsed="false">
      <c r="A21" s="22"/>
      <c r="B21" s="23"/>
      <c r="C21" s="22"/>
      <c r="D21" s="22"/>
      <c r="E21" s="16" t="s">
        <v>29</v>
      </c>
      <c r="F21" s="22"/>
      <c r="G21" s="22"/>
      <c r="H21" s="22"/>
      <c r="I21" s="15" t="s">
        <v>25</v>
      </c>
      <c r="J21" s="16"/>
      <c r="K21" s="22"/>
      <c r="L21" s="44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6.95" hidden="false" customHeight="true" outlineLevel="0" collapsed="false">
      <c r="A22" s="22"/>
      <c r="B22" s="23"/>
      <c r="C22" s="22"/>
      <c r="D22" s="22"/>
      <c r="E22" s="22"/>
      <c r="F22" s="22"/>
      <c r="G22" s="22"/>
      <c r="H22" s="22"/>
      <c r="I22" s="22"/>
      <c r="J22" s="22"/>
      <c r="K22" s="22"/>
      <c r="L22" s="44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12" hidden="false" customHeight="true" outlineLevel="0" collapsed="false">
      <c r="A23" s="22"/>
      <c r="B23" s="23"/>
      <c r="C23" s="22"/>
      <c r="D23" s="15" t="s">
        <v>31</v>
      </c>
      <c r="E23" s="22"/>
      <c r="F23" s="22"/>
      <c r="G23" s="22"/>
      <c r="H23" s="22"/>
      <c r="I23" s="15" t="s">
        <v>23</v>
      </c>
      <c r="J23" s="16" t="str">
        <f aca="false">IF('Rekapitulácia stavby'!AN19="","",'Rekapitulácia stavby'!AN19)</f>
        <v/>
      </c>
      <c r="K23" s="22"/>
      <c r="L23" s="44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8" hidden="false" customHeight="true" outlineLevel="0" collapsed="false">
      <c r="A24" s="22"/>
      <c r="B24" s="23"/>
      <c r="C24" s="22"/>
      <c r="D24" s="22"/>
      <c r="E24" s="16" t="str">
        <f aca="false">IF('Rekapitulácia stavby'!E20="","",'Rekapitulácia stavby'!E20)</f>
        <v> </v>
      </c>
      <c r="F24" s="22"/>
      <c r="G24" s="22"/>
      <c r="H24" s="22"/>
      <c r="I24" s="15" t="s">
        <v>25</v>
      </c>
      <c r="J24" s="16" t="str">
        <f aca="false">IF('Rekapitulácia stavby'!AN20="","",'Rekapitulácia stavby'!AN20)</f>
        <v/>
      </c>
      <c r="K24" s="22"/>
      <c r="L24" s="44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27" customFormat="true" ht="6.95" hidden="false" customHeight="true" outlineLevel="0" collapsed="false">
      <c r="A25" s="22"/>
      <c r="B25" s="23"/>
      <c r="C25" s="22"/>
      <c r="D25" s="22"/>
      <c r="E25" s="22"/>
      <c r="F25" s="22"/>
      <c r="G25" s="22"/>
      <c r="H25" s="22"/>
      <c r="I25" s="22"/>
      <c r="J25" s="22"/>
      <c r="K25" s="22"/>
      <c r="L25" s="44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</row>
    <row r="26" s="27" customFormat="true" ht="12" hidden="false" customHeight="true" outlineLevel="0" collapsed="false">
      <c r="A26" s="22"/>
      <c r="B26" s="23"/>
      <c r="C26" s="22"/>
      <c r="D26" s="15" t="s">
        <v>32</v>
      </c>
      <c r="E26" s="22"/>
      <c r="F26" s="22"/>
      <c r="G26" s="22"/>
      <c r="H26" s="22"/>
      <c r="I26" s="22"/>
      <c r="J26" s="22"/>
      <c r="K26" s="22"/>
      <c r="L26" s="44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116" customFormat="true" ht="16.5" hidden="false" customHeight="true" outlineLevel="0" collapsed="false">
      <c r="A27" s="113"/>
      <c r="B27" s="114"/>
      <c r="C27" s="113"/>
      <c r="D27" s="113"/>
      <c r="E27" s="20"/>
      <c r="F27" s="20"/>
      <c r="G27" s="20"/>
      <c r="H27" s="20"/>
      <c r="I27" s="113"/>
      <c r="J27" s="113"/>
      <c r="K27" s="113"/>
      <c r="L27" s="115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</row>
    <row r="28" s="27" customFormat="true" ht="6.95" hidden="false" customHeight="tru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44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7"/>
      <c r="E29" s="77"/>
      <c r="F29" s="77"/>
      <c r="G29" s="77"/>
      <c r="H29" s="77"/>
      <c r="I29" s="77"/>
      <c r="J29" s="77"/>
      <c r="K29" s="77"/>
      <c r="L29" s="44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25.45" hidden="false" customHeight="true" outlineLevel="0" collapsed="false">
      <c r="A30" s="22"/>
      <c r="B30" s="23"/>
      <c r="C30" s="22"/>
      <c r="D30" s="117" t="s">
        <v>33</v>
      </c>
      <c r="E30" s="22"/>
      <c r="F30" s="22"/>
      <c r="G30" s="22"/>
      <c r="H30" s="22"/>
      <c r="I30" s="22"/>
      <c r="J30" s="118" t="n">
        <f aca="false">ROUND(J121, 2)</f>
        <v>0</v>
      </c>
      <c r="K30" s="22"/>
      <c r="L30" s="44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6.95" hidden="false" customHeight="true" outlineLevel="0" collapsed="false">
      <c r="A31" s="22"/>
      <c r="B31" s="23"/>
      <c r="C31" s="22"/>
      <c r="D31" s="77"/>
      <c r="E31" s="77"/>
      <c r="F31" s="77"/>
      <c r="G31" s="77"/>
      <c r="H31" s="77"/>
      <c r="I31" s="77"/>
      <c r="J31" s="77"/>
      <c r="K31" s="77"/>
      <c r="L31" s="44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22"/>
      <c r="F32" s="119" t="s">
        <v>35</v>
      </c>
      <c r="G32" s="22"/>
      <c r="H32" s="22"/>
      <c r="I32" s="119" t="s">
        <v>34</v>
      </c>
      <c r="J32" s="119" t="s">
        <v>36</v>
      </c>
      <c r="K32" s="22"/>
      <c r="L32" s="44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false" customHeight="true" outlineLevel="0" collapsed="false">
      <c r="A33" s="22"/>
      <c r="B33" s="23"/>
      <c r="C33" s="22"/>
      <c r="D33" s="120" t="s">
        <v>37</v>
      </c>
      <c r="E33" s="31" t="s">
        <v>38</v>
      </c>
      <c r="F33" s="121" t="n">
        <f aca="false">ROUND((SUM(BE121:BE145)),  2)</f>
        <v>0</v>
      </c>
      <c r="G33" s="122"/>
      <c r="H33" s="122"/>
      <c r="I33" s="123" t="n">
        <v>0.23</v>
      </c>
      <c r="J33" s="121" t="n">
        <f aca="false">ROUND(((SUM(BE121:BE145))*I33),  2)</f>
        <v>0</v>
      </c>
      <c r="K33" s="22"/>
      <c r="L33" s="44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false" customHeight="true" outlineLevel="0" collapsed="false">
      <c r="A34" s="22"/>
      <c r="B34" s="23"/>
      <c r="C34" s="22"/>
      <c r="D34" s="22"/>
      <c r="E34" s="31" t="s">
        <v>39</v>
      </c>
      <c r="F34" s="121" t="n">
        <f aca="false">ROUND((SUM(BF121:BF145)),  2)</f>
        <v>0</v>
      </c>
      <c r="G34" s="122"/>
      <c r="H34" s="122"/>
      <c r="I34" s="123" t="n">
        <v>0.23</v>
      </c>
      <c r="J34" s="121" t="n">
        <f aca="false">ROUND(((SUM(BF121:BF145))*I34),  2)</f>
        <v>0</v>
      </c>
      <c r="K34" s="22"/>
      <c r="L34" s="44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40</v>
      </c>
      <c r="F35" s="124" t="n">
        <f aca="false">ROUND((SUM(BG121:BG145)),  2)</f>
        <v>0</v>
      </c>
      <c r="G35" s="22"/>
      <c r="H35" s="22"/>
      <c r="I35" s="125" t="n">
        <v>0.23</v>
      </c>
      <c r="J35" s="124" t="n">
        <f aca="false">0</f>
        <v>0</v>
      </c>
      <c r="K35" s="22"/>
      <c r="L35" s="44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14.4" hidden="true" customHeight="true" outlineLevel="0" collapsed="false">
      <c r="A36" s="22"/>
      <c r="B36" s="23"/>
      <c r="C36" s="22"/>
      <c r="D36" s="22"/>
      <c r="E36" s="15" t="s">
        <v>41</v>
      </c>
      <c r="F36" s="124" t="n">
        <f aca="false">ROUND((SUM(BH121:BH145)),  2)</f>
        <v>0</v>
      </c>
      <c r="G36" s="22"/>
      <c r="H36" s="22"/>
      <c r="I36" s="125" t="n">
        <v>0.23</v>
      </c>
      <c r="J36" s="124" t="n">
        <f aca="false">0</f>
        <v>0</v>
      </c>
      <c r="K36" s="22"/>
      <c r="L36" s="44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14.4" hidden="true" customHeight="true" outlineLevel="0" collapsed="false">
      <c r="A37" s="22"/>
      <c r="B37" s="23"/>
      <c r="C37" s="22"/>
      <c r="D37" s="22"/>
      <c r="E37" s="31" t="s">
        <v>42</v>
      </c>
      <c r="F37" s="121" t="n">
        <f aca="false">ROUND((SUM(BI121:BI145)),  2)</f>
        <v>0</v>
      </c>
      <c r="G37" s="122"/>
      <c r="H37" s="122"/>
      <c r="I37" s="123" t="n">
        <v>0</v>
      </c>
      <c r="J37" s="121" t="n">
        <f aca="false">0</f>
        <v>0</v>
      </c>
      <c r="K37" s="22"/>
      <c r="L37" s="44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6.95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44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s="27" customFormat="true" ht="25.45" hidden="false" customHeight="true" outlineLevel="0" collapsed="false">
      <c r="A39" s="22"/>
      <c r="B39" s="23"/>
      <c r="C39" s="126"/>
      <c r="D39" s="127" t="s">
        <v>43</v>
      </c>
      <c r="E39" s="68"/>
      <c r="F39" s="68"/>
      <c r="G39" s="128" t="s">
        <v>44</v>
      </c>
      <c r="H39" s="129" t="s">
        <v>45</v>
      </c>
      <c r="I39" s="68"/>
      <c r="J39" s="130" t="n">
        <f aca="false">SUM(J30:J37)</f>
        <v>0</v>
      </c>
      <c r="K39" s="131"/>
      <c r="L39" s="44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</row>
    <row r="40" s="27" customFormat="true" ht="14.4" hidden="false" customHeight="true" outlineLevel="0" collapsed="false">
      <c r="A40" s="22"/>
      <c r="B40" s="23"/>
      <c r="C40" s="22"/>
      <c r="D40" s="22"/>
      <c r="E40" s="22"/>
      <c r="F40" s="22"/>
      <c r="G40" s="22"/>
      <c r="H40" s="22"/>
      <c r="I40" s="22"/>
      <c r="J40" s="22"/>
      <c r="K40" s="22"/>
      <c r="L40" s="44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44"/>
      <c r="D50" s="45" t="s">
        <v>46</v>
      </c>
      <c r="E50" s="46"/>
      <c r="F50" s="46"/>
      <c r="G50" s="45" t="s">
        <v>47</v>
      </c>
      <c r="H50" s="46"/>
      <c r="I50" s="46"/>
      <c r="J50" s="46"/>
      <c r="K50" s="46"/>
      <c r="L50" s="44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7" t="s">
        <v>48</v>
      </c>
      <c r="E61" s="25"/>
      <c r="F61" s="132" t="s">
        <v>49</v>
      </c>
      <c r="G61" s="47" t="s">
        <v>48</v>
      </c>
      <c r="H61" s="25"/>
      <c r="I61" s="25"/>
      <c r="J61" s="133" t="s">
        <v>49</v>
      </c>
      <c r="K61" s="25"/>
      <c r="L61" s="44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5" t="s">
        <v>50</v>
      </c>
      <c r="E65" s="48"/>
      <c r="F65" s="48"/>
      <c r="G65" s="45" t="s">
        <v>51</v>
      </c>
      <c r="H65" s="48"/>
      <c r="I65" s="48"/>
      <c r="J65" s="48"/>
      <c r="K65" s="48"/>
      <c r="L65" s="44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5.65" hidden="false" customHeight="true" outlineLevel="0" collapsed="false">
      <c r="B67" s="6"/>
      <c r="L67" s="6"/>
    </row>
    <row r="68" customFormat="false" ht="5.65" hidden="false" customHeight="true" outlineLevel="0" collapsed="false">
      <c r="B68" s="6"/>
      <c r="L68" s="6"/>
    </row>
    <row r="69" customFormat="false" ht="5.65" hidden="false" customHeight="true" outlineLevel="0" collapsed="false">
      <c r="B69" s="6"/>
      <c r="L69" s="6"/>
    </row>
    <row r="70" customFormat="false" ht="5.65" hidden="false" customHeight="true" outlineLevel="0" collapsed="false">
      <c r="B70" s="6"/>
      <c r="L70" s="6"/>
    </row>
    <row r="71" customFormat="false" ht="5.65" hidden="false" customHeight="true" outlineLevel="0" collapsed="false">
      <c r="B71" s="6"/>
      <c r="L71" s="6"/>
    </row>
    <row r="72" customFormat="false" ht="5.65" hidden="false" customHeight="true" outlineLevel="0" collapsed="false">
      <c r="B72" s="6"/>
      <c r="L72" s="6"/>
    </row>
    <row r="73" customFormat="false" ht="5.65" hidden="false" customHeight="true" outlineLevel="0" collapsed="false">
      <c r="B73" s="6"/>
      <c r="L73" s="6"/>
    </row>
    <row r="74" customFormat="false" ht="5.65" hidden="false" customHeight="true" outlineLevel="0" collapsed="false">
      <c r="B74" s="6"/>
      <c r="L74" s="6"/>
    </row>
    <row r="75" customFormat="false" ht="5.65" hidden="false" customHeight="tru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7" t="s">
        <v>48</v>
      </c>
      <c r="E76" s="25"/>
      <c r="F76" s="132" t="s">
        <v>49</v>
      </c>
      <c r="G76" s="47" t="s">
        <v>48</v>
      </c>
      <c r="H76" s="25"/>
      <c r="I76" s="25"/>
      <c r="J76" s="133" t="s">
        <v>49</v>
      </c>
      <c r="K76" s="25"/>
      <c r="L76" s="44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95</v>
      </c>
      <c r="D82" s="22"/>
      <c r="E82" s="22"/>
      <c r="F82" s="22"/>
      <c r="G82" s="22"/>
      <c r="H82" s="22"/>
      <c r="I82" s="22"/>
      <c r="J82" s="22"/>
      <c r="K82" s="22"/>
      <c r="L82" s="44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44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14</v>
      </c>
      <c r="D84" s="22"/>
      <c r="E84" s="22"/>
      <c r="F84" s="22"/>
      <c r="G84" s="22"/>
      <c r="H84" s="22"/>
      <c r="I84" s="22"/>
      <c r="J84" s="22"/>
      <c r="K84" s="22"/>
      <c r="L84" s="44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10" t="str">
        <f aca="false">E7</f>
        <v>REVITALIZÁCIA FONTÁNY V ZUZKINOM PARKU</v>
      </c>
      <c r="F85" s="110"/>
      <c r="G85" s="110"/>
      <c r="H85" s="110"/>
      <c r="I85" s="22"/>
      <c r="J85" s="22"/>
      <c r="K85" s="22"/>
      <c r="L85" s="44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12" hidden="false" customHeight="true" outlineLevel="0" collapsed="false">
      <c r="A86" s="22"/>
      <c r="B86" s="23"/>
      <c r="C86" s="15" t="s">
        <v>93</v>
      </c>
      <c r="D86" s="22"/>
      <c r="E86" s="22"/>
      <c r="F86" s="22"/>
      <c r="G86" s="22"/>
      <c r="H86" s="22"/>
      <c r="I86" s="22"/>
      <c r="J86" s="22"/>
      <c r="K86" s="22"/>
      <c r="L86" s="44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6.5" hidden="false" customHeight="true" outlineLevel="0" collapsed="false">
      <c r="A87" s="22"/>
      <c r="B87" s="23"/>
      <c r="C87" s="22"/>
      <c r="D87" s="22"/>
      <c r="E87" s="58" t="str">
        <f aca="false">E9</f>
        <v>04 - Technológia</v>
      </c>
      <c r="F87" s="58"/>
      <c r="G87" s="58"/>
      <c r="H87" s="58"/>
      <c r="I87" s="22"/>
      <c r="J87" s="22"/>
      <c r="K87" s="22"/>
      <c r="L87" s="44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44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2" hidden="false" customHeight="true" outlineLevel="0" collapsed="false">
      <c r="A89" s="22"/>
      <c r="B89" s="23"/>
      <c r="C89" s="15" t="s">
        <v>18</v>
      </c>
      <c r="D89" s="22"/>
      <c r="E89" s="22"/>
      <c r="F89" s="16" t="str">
        <f aca="false">F12</f>
        <v>Zuzkin park, Košice</v>
      </c>
      <c r="G89" s="22"/>
      <c r="H89" s="22"/>
      <c r="I89" s="15" t="s">
        <v>20</v>
      </c>
      <c r="J89" s="111" t="str">
        <f aca="false">IF(J12="","",J12)</f>
        <v>8. 12. 2025</v>
      </c>
      <c r="K89" s="22"/>
      <c r="L89" s="44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6.95" hidden="false" customHeight="true" outlineLevel="0" collapsed="false">
      <c r="A90" s="22"/>
      <c r="B90" s="23"/>
      <c r="C90" s="22"/>
      <c r="D90" s="22"/>
      <c r="E90" s="22"/>
      <c r="F90" s="22"/>
      <c r="G90" s="22"/>
      <c r="H90" s="22"/>
      <c r="I90" s="22"/>
      <c r="J90" s="22"/>
      <c r="K90" s="22"/>
      <c r="L90" s="44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40.05" hidden="false" customHeight="true" outlineLevel="0" collapsed="false">
      <c r="A91" s="22"/>
      <c r="B91" s="23"/>
      <c r="C91" s="15" t="s">
        <v>22</v>
      </c>
      <c r="D91" s="22"/>
      <c r="E91" s="22"/>
      <c r="F91" s="16" t="str">
        <f aca="false">E15</f>
        <v> </v>
      </c>
      <c r="G91" s="22"/>
      <c r="H91" s="22"/>
      <c r="I91" s="15" t="s">
        <v>28</v>
      </c>
      <c r="J91" s="134" t="str">
        <f aca="false">E21</f>
        <v>3linea s.r.o., Jesenského 26, Košice</v>
      </c>
      <c r="K91" s="22"/>
      <c r="L91" s="44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15.15" hidden="false" customHeight="true" outlineLevel="0" collapsed="false">
      <c r="A92" s="22"/>
      <c r="B92" s="23"/>
      <c r="C92" s="15" t="s">
        <v>26</v>
      </c>
      <c r="D92" s="22"/>
      <c r="E92" s="22"/>
      <c r="F92" s="16" t="str">
        <f aca="false">IF(E18="","",E18)</f>
        <v>Vyplň údaj</v>
      </c>
      <c r="G92" s="22"/>
      <c r="H92" s="22"/>
      <c r="I92" s="15" t="s">
        <v>31</v>
      </c>
      <c r="J92" s="134" t="str">
        <f aca="false">E24</f>
        <v> </v>
      </c>
      <c r="K92" s="22"/>
      <c r="L92" s="44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44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9.3" hidden="false" customHeight="true" outlineLevel="0" collapsed="false">
      <c r="A94" s="22"/>
      <c r="B94" s="23"/>
      <c r="C94" s="135" t="s">
        <v>96</v>
      </c>
      <c r="D94" s="126"/>
      <c r="E94" s="126"/>
      <c r="F94" s="126"/>
      <c r="G94" s="126"/>
      <c r="H94" s="126"/>
      <c r="I94" s="126"/>
      <c r="J94" s="136" t="s">
        <v>97</v>
      </c>
      <c r="K94" s="126"/>
      <c r="L94" s="44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</row>
    <row r="95" s="27" customFormat="true" ht="10.3" hidden="false" customHeight="true" outlineLevel="0" collapsed="false">
      <c r="A95" s="22"/>
      <c r="B95" s="23"/>
      <c r="C95" s="22"/>
      <c r="D95" s="22"/>
      <c r="E95" s="22"/>
      <c r="F95" s="22"/>
      <c r="G95" s="22"/>
      <c r="H95" s="22"/>
      <c r="I95" s="22"/>
      <c r="J95" s="22"/>
      <c r="K95" s="22"/>
      <c r="L95" s="44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</row>
    <row r="96" s="27" customFormat="true" ht="22.8" hidden="false" customHeight="true" outlineLevel="0" collapsed="false">
      <c r="A96" s="22"/>
      <c r="B96" s="23"/>
      <c r="C96" s="137" t="s">
        <v>98</v>
      </c>
      <c r="D96" s="22"/>
      <c r="E96" s="22"/>
      <c r="F96" s="22"/>
      <c r="G96" s="22"/>
      <c r="H96" s="22"/>
      <c r="I96" s="22"/>
      <c r="J96" s="118" t="n">
        <f aca="false">J121</f>
        <v>0</v>
      </c>
      <c r="K96" s="22"/>
      <c r="L96" s="44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U96" s="3" t="s">
        <v>99</v>
      </c>
    </row>
    <row r="97" s="138" customFormat="true" ht="24.95" hidden="false" customHeight="true" outlineLevel="0" collapsed="false">
      <c r="B97" s="139"/>
      <c r="D97" s="140" t="s">
        <v>563</v>
      </c>
      <c r="E97" s="141"/>
      <c r="F97" s="141"/>
      <c r="G97" s="141"/>
      <c r="H97" s="141"/>
      <c r="I97" s="141"/>
      <c r="J97" s="142" t="n">
        <f aca="false">J122</f>
        <v>0</v>
      </c>
      <c r="L97" s="139"/>
    </row>
    <row r="98" s="138" customFormat="true" ht="24.95" hidden="false" customHeight="true" outlineLevel="0" collapsed="false">
      <c r="B98" s="139"/>
      <c r="D98" s="140" t="s">
        <v>564</v>
      </c>
      <c r="E98" s="141"/>
      <c r="F98" s="141"/>
      <c r="G98" s="141"/>
      <c r="H98" s="141"/>
      <c r="I98" s="141"/>
      <c r="J98" s="142" t="n">
        <f aca="false">J125</f>
        <v>0</v>
      </c>
      <c r="L98" s="139"/>
    </row>
    <row r="99" s="138" customFormat="true" ht="24.95" hidden="false" customHeight="true" outlineLevel="0" collapsed="false">
      <c r="B99" s="139"/>
      <c r="D99" s="140" t="s">
        <v>565</v>
      </c>
      <c r="E99" s="141"/>
      <c r="F99" s="141"/>
      <c r="G99" s="141"/>
      <c r="H99" s="141"/>
      <c r="I99" s="141"/>
      <c r="J99" s="142" t="n">
        <f aca="false">J137</f>
        <v>0</v>
      </c>
      <c r="L99" s="139"/>
    </row>
    <row r="100" s="138" customFormat="true" ht="24.95" hidden="false" customHeight="true" outlineLevel="0" collapsed="false">
      <c r="B100" s="139"/>
      <c r="D100" s="140" t="s">
        <v>566</v>
      </c>
      <c r="E100" s="141"/>
      <c r="F100" s="141"/>
      <c r="G100" s="141"/>
      <c r="H100" s="141"/>
      <c r="I100" s="141"/>
      <c r="J100" s="142" t="n">
        <f aca="false">J141</f>
        <v>0</v>
      </c>
      <c r="L100" s="139"/>
    </row>
    <row r="101" s="138" customFormat="true" ht="24.95" hidden="false" customHeight="true" outlineLevel="0" collapsed="false">
      <c r="B101" s="139"/>
      <c r="D101" s="140" t="s">
        <v>567</v>
      </c>
      <c r="E101" s="141"/>
      <c r="F101" s="141"/>
      <c r="G101" s="141"/>
      <c r="H101" s="141"/>
      <c r="I101" s="141"/>
      <c r="J101" s="142" t="n">
        <f aca="false">J143</f>
        <v>0</v>
      </c>
      <c r="L101" s="139"/>
    </row>
    <row r="102" s="27" customFormat="true" ht="21.85" hidden="false" customHeight="true" outlineLevel="0" collapsed="false">
      <c r="A102" s="22"/>
      <c r="B102" s="23"/>
      <c r="C102" s="22"/>
      <c r="D102" s="22"/>
      <c r="E102" s="22"/>
      <c r="F102" s="22"/>
      <c r="G102" s="22"/>
      <c r="H102" s="22"/>
      <c r="I102" s="22"/>
      <c r="J102" s="22"/>
      <c r="K102" s="22"/>
      <c r="L102" s="44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</row>
    <row r="103" s="27" customFormat="true" ht="6.95" hidden="false" customHeight="true" outlineLevel="0" collapsed="false">
      <c r="A103" s="22"/>
      <c r="B103" s="49"/>
      <c r="C103" s="50"/>
      <c r="D103" s="50"/>
      <c r="E103" s="50"/>
      <c r="F103" s="50"/>
      <c r="G103" s="50"/>
      <c r="H103" s="50"/>
      <c r="I103" s="50"/>
      <c r="J103" s="50"/>
      <c r="K103" s="50"/>
      <c r="L103" s="44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</row>
    <row r="107" s="27" customFormat="true" ht="6.95" hidden="false" customHeight="true" outlineLevel="0" collapsed="false">
      <c r="A107" s="22"/>
      <c r="B107" s="51"/>
      <c r="C107" s="52"/>
      <c r="D107" s="52"/>
      <c r="E107" s="52"/>
      <c r="F107" s="52"/>
      <c r="G107" s="52"/>
      <c r="H107" s="52"/>
      <c r="I107" s="52"/>
      <c r="J107" s="52"/>
      <c r="K107" s="52"/>
      <c r="L107" s="44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</row>
    <row r="108" s="27" customFormat="true" ht="24.95" hidden="false" customHeight="true" outlineLevel="0" collapsed="false">
      <c r="A108" s="22"/>
      <c r="B108" s="23"/>
      <c r="C108" s="7" t="s">
        <v>113</v>
      </c>
      <c r="D108" s="22"/>
      <c r="E108" s="22"/>
      <c r="F108" s="22"/>
      <c r="G108" s="22"/>
      <c r="H108" s="22"/>
      <c r="I108" s="22"/>
      <c r="J108" s="22"/>
      <c r="K108" s="22"/>
      <c r="L108" s="44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</row>
    <row r="109" s="27" customFormat="true" ht="6.95" hidden="false" customHeight="true" outlineLevel="0" collapsed="false">
      <c r="A109" s="22"/>
      <c r="B109" s="23"/>
      <c r="C109" s="22"/>
      <c r="D109" s="22"/>
      <c r="E109" s="22"/>
      <c r="F109" s="22"/>
      <c r="G109" s="22"/>
      <c r="H109" s="22"/>
      <c r="I109" s="22"/>
      <c r="J109" s="22"/>
      <c r="K109" s="22"/>
      <c r="L109" s="44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</row>
    <row r="110" s="27" customFormat="true" ht="12" hidden="false" customHeight="true" outlineLevel="0" collapsed="false">
      <c r="A110" s="22"/>
      <c r="B110" s="23"/>
      <c r="C110" s="15" t="s">
        <v>14</v>
      </c>
      <c r="D110" s="22"/>
      <c r="E110" s="22"/>
      <c r="F110" s="22"/>
      <c r="G110" s="22"/>
      <c r="H110" s="22"/>
      <c r="I110" s="22"/>
      <c r="J110" s="22"/>
      <c r="K110" s="22"/>
      <c r="L110" s="44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</row>
    <row r="111" s="27" customFormat="true" ht="16.5" hidden="false" customHeight="true" outlineLevel="0" collapsed="false">
      <c r="A111" s="22"/>
      <c r="B111" s="23"/>
      <c r="C111" s="22"/>
      <c r="D111" s="22"/>
      <c r="E111" s="110" t="str">
        <f aca="false">E7</f>
        <v>REVITALIZÁCIA FONTÁNY V ZUZKINOM PARKU</v>
      </c>
      <c r="F111" s="110"/>
      <c r="G111" s="110"/>
      <c r="H111" s="110"/>
      <c r="I111" s="22"/>
      <c r="J111" s="22"/>
      <c r="K111" s="22"/>
      <c r="L111" s="44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  <row r="112" s="27" customFormat="true" ht="12" hidden="false" customHeight="true" outlineLevel="0" collapsed="false">
      <c r="A112" s="22"/>
      <c r="B112" s="23"/>
      <c r="C112" s="15" t="s">
        <v>93</v>
      </c>
      <c r="D112" s="22"/>
      <c r="E112" s="22"/>
      <c r="F112" s="22"/>
      <c r="G112" s="22"/>
      <c r="H112" s="22"/>
      <c r="I112" s="22"/>
      <c r="J112" s="22"/>
      <c r="K112" s="22"/>
      <c r="L112" s="44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</row>
    <row r="113" s="27" customFormat="true" ht="16.5" hidden="false" customHeight="true" outlineLevel="0" collapsed="false">
      <c r="A113" s="22"/>
      <c r="B113" s="23"/>
      <c r="C113" s="22"/>
      <c r="D113" s="22"/>
      <c r="E113" s="58" t="str">
        <f aca="false">E9</f>
        <v>04 - Technológia</v>
      </c>
      <c r="F113" s="58"/>
      <c r="G113" s="58"/>
      <c r="H113" s="58"/>
      <c r="I113" s="22"/>
      <c r="J113" s="22"/>
      <c r="K113" s="22"/>
      <c r="L113" s="44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6.95" hidden="false" customHeight="true" outlineLevel="0" collapsed="false">
      <c r="A114" s="22"/>
      <c r="B114" s="23"/>
      <c r="C114" s="22"/>
      <c r="D114" s="22"/>
      <c r="E114" s="22"/>
      <c r="F114" s="22"/>
      <c r="G114" s="22"/>
      <c r="H114" s="22"/>
      <c r="I114" s="22"/>
      <c r="J114" s="22"/>
      <c r="K114" s="22"/>
      <c r="L114" s="44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12" hidden="false" customHeight="true" outlineLevel="0" collapsed="false">
      <c r="A115" s="22"/>
      <c r="B115" s="23"/>
      <c r="C115" s="15" t="s">
        <v>18</v>
      </c>
      <c r="D115" s="22"/>
      <c r="E115" s="22"/>
      <c r="F115" s="16" t="str">
        <f aca="false">F12</f>
        <v>Zuzkin park, Košice</v>
      </c>
      <c r="G115" s="22"/>
      <c r="H115" s="22"/>
      <c r="I115" s="15" t="s">
        <v>20</v>
      </c>
      <c r="J115" s="111" t="str">
        <f aca="false">IF(J12="","",J12)</f>
        <v>8. 12. 2025</v>
      </c>
      <c r="K115" s="22"/>
      <c r="L115" s="44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6.95" hidden="false" customHeight="true" outlineLevel="0" collapsed="false">
      <c r="A116" s="22"/>
      <c r="B116" s="23"/>
      <c r="C116" s="22"/>
      <c r="D116" s="22"/>
      <c r="E116" s="22"/>
      <c r="F116" s="22"/>
      <c r="G116" s="22"/>
      <c r="H116" s="22"/>
      <c r="I116" s="22"/>
      <c r="J116" s="22"/>
      <c r="K116" s="22"/>
      <c r="L116" s="44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40.05" hidden="false" customHeight="true" outlineLevel="0" collapsed="false">
      <c r="A117" s="22"/>
      <c r="B117" s="23"/>
      <c r="C117" s="15" t="s">
        <v>22</v>
      </c>
      <c r="D117" s="22"/>
      <c r="E117" s="22"/>
      <c r="F117" s="16" t="str">
        <f aca="false">E15</f>
        <v> </v>
      </c>
      <c r="G117" s="22"/>
      <c r="H117" s="22"/>
      <c r="I117" s="15" t="s">
        <v>28</v>
      </c>
      <c r="J117" s="134" t="str">
        <f aca="false">E21</f>
        <v>3linea s.r.o., Jesenského 26, Košice</v>
      </c>
      <c r="K117" s="22"/>
      <c r="L117" s="44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15.15" hidden="false" customHeight="true" outlineLevel="0" collapsed="false">
      <c r="A118" s="22"/>
      <c r="B118" s="23"/>
      <c r="C118" s="15" t="s">
        <v>26</v>
      </c>
      <c r="D118" s="22"/>
      <c r="E118" s="22"/>
      <c r="F118" s="16" t="str">
        <f aca="false">IF(E18="","",E18)</f>
        <v>Vyplň údaj</v>
      </c>
      <c r="G118" s="22"/>
      <c r="H118" s="22"/>
      <c r="I118" s="15" t="s">
        <v>31</v>
      </c>
      <c r="J118" s="134" t="str">
        <f aca="false">E24</f>
        <v> </v>
      </c>
      <c r="K118" s="22"/>
      <c r="L118" s="44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10.3" hidden="false" customHeight="true" outlineLevel="0" collapsed="false">
      <c r="A119" s="22"/>
      <c r="B119" s="23"/>
      <c r="C119" s="22"/>
      <c r="D119" s="22"/>
      <c r="E119" s="22"/>
      <c r="F119" s="22"/>
      <c r="G119" s="22"/>
      <c r="H119" s="22"/>
      <c r="I119" s="22"/>
      <c r="J119" s="22"/>
      <c r="K119" s="22"/>
      <c r="L119" s="44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155" customFormat="true" ht="29.3" hidden="false" customHeight="true" outlineLevel="0" collapsed="false">
      <c r="A120" s="148"/>
      <c r="B120" s="149"/>
      <c r="C120" s="150" t="s">
        <v>114</v>
      </c>
      <c r="D120" s="151" t="s">
        <v>58</v>
      </c>
      <c r="E120" s="151" t="s">
        <v>54</v>
      </c>
      <c r="F120" s="151" t="s">
        <v>55</v>
      </c>
      <c r="G120" s="151" t="s">
        <v>115</v>
      </c>
      <c r="H120" s="151" t="s">
        <v>116</v>
      </c>
      <c r="I120" s="151" t="s">
        <v>117</v>
      </c>
      <c r="J120" s="152" t="s">
        <v>97</v>
      </c>
      <c r="K120" s="153" t="s">
        <v>118</v>
      </c>
      <c r="L120" s="154"/>
      <c r="M120" s="73"/>
      <c r="N120" s="74" t="s">
        <v>37</v>
      </c>
      <c r="O120" s="74" t="s">
        <v>119</v>
      </c>
      <c r="P120" s="74" t="s">
        <v>120</v>
      </c>
      <c r="Q120" s="74" t="s">
        <v>121</v>
      </c>
      <c r="R120" s="74" t="s">
        <v>122</v>
      </c>
      <c r="S120" s="74" t="s">
        <v>123</v>
      </c>
      <c r="T120" s="75" t="s">
        <v>124</v>
      </c>
      <c r="U120" s="148"/>
      <c r="V120" s="148"/>
      <c r="W120" s="148"/>
      <c r="X120" s="148"/>
      <c r="Y120" s="148"/>
      <c r="Z120" s="148"/>
      <c r="AA120" s="148"/>
      <c r="AB120" s="148"/>
      <c r="AC120" s="148"/>
      <c r="AD120" s="148"/>
      <c r="AE120" s="148"/>
    </row>
    <row r="121" s="27" customFormat="true" ht="22.8" hidden="false" customHeight="true" outlineLevel="0" collapsed="false">
      <c r="A121" s="22"/>
      <c r="B121" s="23"/>
      <c r="C121" s="81" t="s">
        <v>98</v>
      </c>
      <c r="D121" s="22"/>
      <c r="E121" s="22"/>
      <c r="F121" s="22"/>
      <c r="G121" s="22"/>
      <c r="H121" s="22"/>
      <c r="I121" s="22"/>
      <c r="J121" s="156" t="n">
        <f aca="false">BK121</f>
        <v>0</v>
      </c>
      <c r="K121" s="22"/>
      <c r="L121" s="23"/>
      <c r="M121" s="76"/>
      <c r="N121" s="63"/>
      <c r="O121" s="77"/>
      <c r="P121" s="157" t="n">
        <f aca="false">P122+P125+P137+P141+P143</f>
        <v>0</v>
      </c>
      <c r="Q121" s="77"/>
      <c r="R121" s="157" t="n">
        <f aca="false">R122+R125+R137+R141+R143</f>
        <v>0</v>
      </c>
      <c r="S121" s="77"/>
      <c r="T121" s="158" t="n">
        <f aca="false">T122+T125+T137+T141+T143</f>
        <v>0</v>
      </c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T121" s="3" t="s">
        <v>72</v>
      </c>
      <c r="AU121" s="3" t="s">
        <v>99</v>
      </c>
      <c r="BK121" s="159" t="n">
        <f aca="false">BK122+BK125+BK137+BK141+BK143</f>
        <v>0</v>
      </c>
    </row>
    <row r="122" s="160" customFormat="true" ht="25.9" hidden="false" customHeight="true" outlineLevel="0" collapsed="false">
      <c r="B122" s="161"/>
      <c r="D122" s="162" t="s">
        <v>72</v>
      </c>
      <c r="E122" s="163" t="s">
        <v>465</v>
      </c>
      <c r="F122" s="163" t="s">
        <v>568</v>
      </c>
      <c r="I122" s="164"/>
      <c r="J122" s="165" t="n">
        <f aca="false">BK122</f>
        <v>0</v>
      </c>
      <c r="L122" s="161"/>
      <c r="M122" s="166"/>
      <c r="N122" s="167"/>
      <c r="O122" s="167"/>
      <c r="P122" s="168" t="n">
        <f aca="false">SUM(P123:P124)</f>
        <v>0</v>
      </c>
      <c r="Q122" s="167"/>
      <c r="R122" s="168" t="n">
        <f aca="false">SUM(R123:R124)</f>
        <v>0</v>
      </c>
      <c r="S122" s="167"/>
      <c r="T122" s="169" t="n">
        <f aca="false">SUM(T123:T124)</f>
        <v>0</v>
      </c>
      <c r="AR122" s="162" t="s">
        <v>81</v>
      </c>
      <c r="AT122" s="170" t="s">
        <v>72</v>
      </c>
      <c r="AU122" s="170" t="s">
        <v>73</v>
      </c>
      <c r="AY122" s="162" t="s">
        <v>127</v>
      </c>
      <c r="BK122" s="171" t="n">
        <f aca="false">SUM(BK123:BK124)</f>
        <v>0</v>
      </c>
    </row>
    <row r="123" s="27" customFormat="true" ht="24.15" hidden="false" customHeight="true" outlineLevel="0" collapsed="false">
      <c r="A123" s="22"/>
      <c r="B123" s="174"/>
      <c r="C123" s="195" t="s">
        <v>73</v>
      </c>
      <c r="D123" s="195" t="s">
        <v>197</v>
      </c>
      <c r="E123" s="196" t="s">
        <v>569</v>
      </c>
      <c r="F123" s="197" t="s">
        <v>570</v>
      </c>
      <c r="G123" s="198" t="s">
        <v>134</v>
      </c>
      <c r="H123" s="199" t="n">
        <v>4</v>
      </c>
      <c r="I123" s="200"/>
      <c r="J123" s="201" t="n">
        <f aca="false">ROUND(I123*H123,2)</f>
        <v>0</v>
      </c>
      <c r="K123" s="202"/>
      <c r="L123" s="203"/>
      <c r="M123" s="204"/>
      <c r="N123" s="205" t="s">
        <v>39</v>
      </c>
      <c r="O123" s="65"/>
      <c r="P123" s="184" t="n">
        <f aca="false">O123*H123</f>
        <v>0</v>
      </c>
      <c r="Q123" s="184" t="n">
        <v>0</v>
      </c>
      <c r="R123" s="184" t="n">
        <f aca="false">Q123*H123</f>
        <v>0</v>
      </c>
      <c r="S123" s="184" t="n">
        <v>0</v>
      </c>
      <c r="T123" s="185" t="n">
        <f aca="false">S123*H123</f>
        <v>0</v>
      </c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R123" s="186" t="s">
        <v>139</v>
      </c>
      <c r="AT123" s="186" t="s">
        <v>197</v>
      </c>
      <c r="AU123" s="186" t="s">
        <v>81</v>
      </c>
      <c r="AY123" s="3" t="s">
        <v>127</v>
      </c>
      <c r="BE123" s="187" t="n">
        <f aca="false">IF(N123="základná",J123,0)</f>
        <v>0</v>
      </c>
      <c r="BF123" s="187" t="n">
        <f aca="false">IF(N123="znížená",J123,0)</f>
        <v>0</v>
      </c>
      <c r="BG123" s="187" t="n">
        <f aca="false">IF(N123="zákl. prenesená",J123,0)</f>
        <v>0</v>
      </c>
      <c r="BH123" s="187" t="n">
        <f aca="false">IF(N123="zníž. prenesená",J123,0)</f>
        <v>0</v>
      </c>
      <c r="BI123" s="187" t="n">
        <f aca="false">IF(N123="nulová",J123,0)</f>
        <v>0</v>
      </c>
      <c r="BJ123" s="3" t="s">
        <v>133</v>
      </c>
      <c r="BK123" s="187" t="n">
        <f aca="false">ROUND(I123*H123,2)</f>
        <v>0</v>
      </c>
      <c r="BL123" s="3" t="s">
        <v>132</v>
      </c>
      <c r="BM123" s="186" t="s">
        <v>133</v>
      </c>
    </row>
    <row r="124" s="27" customFormat="true" ht="16.5" hidden="false" customHeight="true" outlineLevel="0" collapsed="false">
      <c r="A124" s="22"/>
      <c r="B124" s="174"/>
      <c r="C124" s="195" t="s">
        <v>73</v>
      </c>
      <c r="D124" s="195" t="s">
        <v>197</v>
      </c>
      <c r="E124" s="196" t="s">
        <v>571</v>
      </c>
      <c r="F124" s="197" t="s">
        <v>572</v>
      </c>
      <c r="G124" s="198" t="s">
        <v>134</v>
      </c>
      <c r="H124" s="199" t="n">
        <v>4</v>
      </c>
      <c r="I124" s="200"/>
      <c r="J124" s="201" t="n">
        <f aca="false">ROUND(I124*H124,2)</f>
        <v>0</v>
      </c>
      <c r="K124" s="202"/>
      <c r="L124" s="203"/>
      <c r="M124" s="204"/>
      <c r="N124" s="205" t="s">
        <v>39</v>
      </c>
      <c r="O124" s="65"/>
      <c r="P124" s="184" t="n">
        <f aca="false">O124*H124</f>
        <v>0</v>
      </c>
      <c r="Q124" s="184" t="n">
        <v>0</v>
      </c>
      <c r="R124" s="184" t="n">
        <f aca="false">Q124*H124</f>
        <v>0</v>
      </c>
      <c r="S124" s="184" t="n">
        <v>0</v>
      </c>
      <c r="T124" s="185" t="n">
        <f aca="false">S124*H124</f>
        <v>0</v>
      </c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R124" s="186" t="s">
        <v>139</v>
      </c>
      <c r="AT124" s="186" t="s">
        <v>197</v>
      </c>
      <c r="AU124" s="186" t="s">
        <v>81</v>
      </c>
      <c r="AY124" s="3" t="s">
        <v>127</v>
      </c>
      <c r="BE124" s="187" t="n">
        <f aca="false">IF(N124="základná",J124,0)</f>
        <v>0</v>
      </c>
      <c r="BF124" s="187" t="n">
        <f aca="false">IF(N124="znížená",J124,0)</f>
        <v>0</v>
      </c>
      <c r="BG124" s="187" t="n">
        <f aca="false">IF(N124="zákl. prenesená",J124,0)</f>
        <v>0</v>
      </c>
      <c r="BH124" s="187" t="n">
        <f aca="false">IF(N124="zníž. prenesená",J124,0)</f>
        <v>0</v>
      </c>
      <c r="BI124" s="187" t="n">
        <f aca="false">IF(N124="nulová",J124,0)</f>
        <v>0</v>
      </c>
      <c r="BJ124" s="3" t="s">
        <v>133</v>
      </c>
      <c r="BK124" s="187" t="n">
        <f aca="false">ROUND(I124*H124,2)</f>
        <v>0</v>
      </c>
      <c r="BL124" s="3" t="s">
        <v>132</v>
      </c>
      <c r="BM124" s="186" t="s">
        <v>132</v>
      </c>
    </row>
    <row r="125" s="160" customFormat="true" ht="25.9" hidden="false" customHeight="true" outlineLevel="0" collapsed="false">
      <c r="B125" s="161"/>
      <c r="D125" s="162" t="s">
        <v>72</v>
      </c>
      <c r="E125" s="163" t="s">
        <v>573</v>
      </c>
      <c r="F125" s="163" t="s">
        <v>574</v>
      </c>
      <c r="I125" s="164"/>
      <c r="J125" s="165" t="n">
        <f aca="false">BK125</f>
        <v>0</v>
      </c>
      <c r="L125" s="161"/>
      <c r="M125" s="166"/>
      <c r="N125" s="167"/>
      <c r="O125" s="167"/>
      <c r="P125" s="168" t="n">
        <f aca="false">SUM(P126:P136)</f>
        <v>0</v>
      </c>
      <c r="Q125" s="167"/>
      <c r="R125" s="168" t="n">
        <f aca="false">SUM(R126:R136)</f>
        <v>0</v>
      </c>
      <c r="S125" s="167"/>
      <c r="T125" s="169" t="n">
        <f aca="false">SUM(T126:T136)</f>
        <v>0</v>
      </c>
      <c r="AR125" s="162" t="s">
        <v>81</v>
      </c>
      <c r="AT125" s="170" t="s">
        <v>72</v>
      </c>
      <c r="AU125" s="170" t="s">
        <v>73</v>
      </c>
      <c r="AY125" s="162" t="s">
        <v>127</v>
      </c>
      <c r="BK125" s="171" t="n">
        <f aca="false">SUM(BK126:BK136)</f>
        <v>0</v>
      </c>
    </row>
    <row r="126" s="27" customFormat="true" ht="21.75" hidden="false" customHeight="true" outlineLevel="0" collapsed="false">
      <c r="A126" s="22"/>
      <c r="B126" s="174"/>
      <c r="C126" s="195" t="s">
        <v>73</v>
      </c>
      <c r="D126" s="195" t="s">
        <v>197</v>
      </c>
      <c r="E126" s="196" t="s">
        <v>575</v>
      </c>
      <c r="F126" s="197" t="s">
        <v>576</v>
      </c>
      <c r="G126" s="198" t="s">
        <v>134</v>
      </c>
      <c r="H126" s="199" t="n">
        <v>2</v>
      </c>
      <c r="I126" s="200"/>
      <c r="J126" s="201" t="n">
        <f aca="false">ROUND(I126*H126,2)</f>
        <v>0</v>
      </c>
      <c r="K126" s="202"/>
      <c r="L126" s="203"/>
      <c r="M126" s="204"/>
      <c r="N126" s="205" t="s">
        <v>39</v>
      </c>
      <c r="O126" s="65"/>
      <c r="P126" s="184" t="n">
        <f aca="false">O126*H126</f>
        <v>0</v>
      </c>
      <c r="Q126" s="184" t="n">
        <v>0</v>
      </c>
      <c r="R126" s="184" t="n">
        <f aca="false">Q126*H126</f>
        <v>0</v>
      </c>
      <c r="S126" s="184" t="n">
        <v>0</v>
      </c>
      <c r="T126" s="185" t="n">
        <f aca="false">S126*H126</f>
        <v>0</v>
      </c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R126" s="186" t="s">
        <v>139</v>
      </c>
      <c r="AT126" s="186" t="s">
        <v>197</v>
      </c>
      <c r="AU126" s="186" t="s">
        <v>81</v>
      </c>
      <c r="AY126" s="3" t="s">
        <v>127</v>
      </c>
      <c r="BE126" s="187" t="n">
        <f aca="false">IF(N126="základná",J126,0)</f>
        <v>0</v>
      </c>
      <c r="BF126" s="187" t="n">
        <f aca="false">IF(N126="znížená",J126,0)</f>
        <v>0</v>
      </c>
      <c r="BG126" s="187" t="n">
        <f aca="false">IF(N126="zákl. prenesená",J126,0)</f>
        <v>0</v>
      </c>
      <c r="BH126" s="187" t="n">
        <f aca="false">IF(N126="zníž. prenesená",J126,0)</f>
        <v>0</v>
      </c>
      <c r="BI126" s="187" t="n">
        <f aca="false">IF(N126="nulová",J126,0)</f>
        <v>0</v>
      </c>
      <c r="BJ126" s="3" t="s">
        <v>133</v>
      </c>
      <c r="BK126" s="187" t="n">
        <f aca="false">ROUND(I126*H126,2)</f>
        <v>0</v>
      </c>
      <c r="BL126" s="3" t="s">
        <v>132</v>
      </c>
      <c r="BM126" s="186" t="s">
        <v>136</v>
      </c>
    </row>
    <row r="127" s="27" customFormat="true" ht="16.5" hidden="false" customHeight="true" outlineLevel="0" collapsed="false">
      <c r="A127" s="22"/>
      <c r="B127" s="174"/>
      <c r="C127" s="195" t="s">
        <v>73</v>
      </c>
      <c r="D127" s="195" t="s">
        <v>197</v>
      </c>
      <c r="E127" s="196" t="s">
        <v>577</v>
      </c>
      <c r="F127" s="197" t="s">
        <v>578</v>
      </c>
      <c r="G127" s="198" t="s">
        <v>579</v>
      </c>
      <c r="H127" s="199" t="n">
        <v>2</v>
      </c>
      <c r="I127" s="200"/>
      <c r="J127" s="201" t="n">
        <f aca="false">ROUND(I127*H127,2)</f>
        <v>0</v>
      </c>
      <c r="K127" s="202"/>
      <c r="L127" s="203"/>
      <c r="M127" s="204"/>
      <c r="N127" s="205" t="s">
        <v>39</v>
      </c>
      <c r="O127" s="65"/>
      <c r="P127" s="184" t="n">
        <f aca="false">O127*H127</f>
        <v>0</v>
      </c>
      <c r="Q127" s="184" t="n">
        <v>0</v>
      </c>
      <c r="R127" s="184" t="n">
        <f aca="false">Q127*H127</f>
        <v>0</v>
      </c>
      <c r="S127" s="184" t="n">
        <v>0</v>
      </c>
      <c r="T127" s="185" t="n">
        <f aca="false">S127*H127</f>
        <v>0</v>
      </c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R127" s="186" t="s">
        <v>139</v>
      </c>
      <c r="AT127" s="186" t="s">
        <v>197</v>
      </c>
      <c r="AU127" s="186" t="s">
        <v>81</v>
      </c>
      <c r="AY127" s="3" t="s">
        <v>127</v>
      </c>
      <c r="BE127" s="187" t="n">
        <f aca="false">IF(N127="základná",J127,0)</f>
        <v>0</v>
      </c>
      <c r="BF127" s="187" t="n">
        <f aca="false">IF(N127="znížená",J127,0)</f>
        <v>0</v>
      </c>
      <c r="BG127" s="187" t="n">
        <f aca="false">IF(N127="zákl. prenesená",J127,0)</f>
        <v>0</v>
      </c>
      <c r="BH127" s="187" t="n">
        <f aca="false">IF(N127="zníž. prenesená",J127,0)</f>
        <v>0</v>
      </c>
      <c r="BI127" s="187" t="n">
        <f aca="false">IF(N127="nulová",J127,0)</f>
        <v>0</v>
      </c>
      <c r="BJ127" s="3" t="s">
        <v>133</v>
      </c>
      <c r="BK127" s="187" t="n">
        <f aca="false">ROUND(I127*H127,2)</f>
        <v>0</v>
      </c>
      <c r="BL127" s="3" t="s">
        <v>132</v>
      </c>
      <c r="BM127" s="186" t="s">
        <v>139</v>
      </c>
    </row>
    <row r="128" s="27" customFormat="true" ht="21.75" hidden="false" customHeight="true" outlineLevel="0" collapsed="false">
      <c r="A128" s="22"/>
      <c r="B128" s="174"/>
      <c r="C128" s="195" t="s">
        <v>73</v>
      </c>
      <c r="D128" s="195" t="s">
        <v>197</v>
      </c>
      <c r="E128" s="196" t="s">
        <v>580</v>
      </c>
      <c r="F128" s="197" t="s">
        <v>581</v>
      </c>
      <c r="G128" s="198" t="s">
        <v>134</v>
      </c>
      <c r="H128" s="199" t="n">
        <v>1</v>
      </c>
      <c r="I128" s="200"/>
      <c r="J128" s="201" t="n">
        <f aca="false">ROUND(I128*H128,2)</f>
        <v>0</v>
      </c>
      <c r="K128" s="202"/>
      <c r="L128" s="203"/>
      <c r="M128" s="204"/>
      <c r="N128" s="205" t="s">
        <v>39</v>
      </c>
      <c r="O128" s="65"/>
      <c r="P128" s="184" t="n">
        <f aca="false">O128*H128</f>
        <v>0</v>
      </c>
      <c r="Q128" s="184" t="n">
        <v>0</v>
      </c>
      <c r="R128" s="184" t="n">
        <f aca="false">Q128*H128</f>
        <v>0</v>
      </c>
      <c r="S128" s="184" t="n">
        <v>0</v>
      </c>
      <c r="T128" s="185" t="n">
        <f aca="false">S128*H128</f>
        <v>0</v>
      </c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R128" s="186" t="s">
        <v>139</v>
      </c>
      <c r="AT128" s="186" t="s">
        <v>197</v>
      </c>
      <c r="AU128" s="186" t="s">
        <v>81</v>
      </c>
      <c r="AY128" s="3" t="s">
        <v>127</v>
      </c>
      <c r="BE128" s="187" t="n">
        <f aca="false">IF(N128="základná",J128,0)</f>
        <v>0</v>
      </c>
      <c r="BF128" s="187" t="n">
        <f aca="false">IF(N128="znížená",J128,0)</f>
        <v>0</v>
      </c>
      <c r="BG128" s="187" t="n">
        <f aca="false">IF(N128="zákl. prenesená",J128,0)</f>
        <v>0</v>
      </c>
      <c r="BH128" s="187" t="n">
        <f aca="false">IF(N128="zníž. prenesená",J128,0)</f>
        <v>0</v>
      </c>
      <c r="BI128" s="187" t="n">
        <f aca="false">IF(N128="nulová",J128,0)</f>
        <v>0</v>
      </c>
      <c r="BJ128" s="3" t="s">
        <v>133</v>
      </c>
      <c r="BK128" s="187" t="n">
        <f aca="false">ROUND(I128*H128,2)</f>
        <v>0</v>
      </c>
      <c r="BL128" s="3" t="s">
        <v>132</v>
      </c>
      <c r="BM128" s="186" t="s">
        <v>143</v>
      </c>
    </row>
    <row r="129" s="27" customFormat="true" ht="21.75" hidden="false" customHeight="true" outlineLevel="0" collapsed="false">
      <c r="A129" s="22"/>
      <c r="B129" s="174"/>
      <c r="C129" s="195" t="s">
        <v>73</v>
      </c>
      <c r="D129" s="195" t="s">
        <v>197</v>
      </c>
      <c r="E129" s="196" t="s">
        <v>582</v>
      </c>
      <c r="F129" s="197" t="s">
        <v>583</v>
      </c>
      <c r="G129" s="198" t="s">
        <v>134</v>
      </c>
      <c r="H129" s="199" t="n">
        <v>1</v>
      </c>
      <c r="I129" s="200"/>
      <c r="J129" s="201" t="n">
        <f aca="false">ROUND(I129*H129,2)</f>
        <v>0</v>
      </c>
      <c r="K129" s="202"/>
      <c r="L129" s="203"/>
      <c r="M129" s="204"/>
      <c r="N129" s="205" t="s">
        <v>39</v>
      </c>
      <c r="O129" s="65"/>
      <c r="P129" s="184" t="n">
        <f aca="false">O129*H129</f>
        <v>0</v>
      </c>
      <c r="Q129" s="184" t="n">
        <v>0</v>
      </c>
      <c r="R129" s="184" t="n">
        <f aca="false">Q129*H129</f>
        <v>0</v>
      </c>
      <c r="S129" s="184" t="n">
        <v>0</v>
      </c>
      <c r="T129" s="185" t="n">
        <f aca="false">S129*H129</f>
        <v>0</v>
      </c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R129" s="186" t="s">
        <v>139</v>
      </c>
      <c r="AT129" s="186" t="s">
        <v>197</v>
      </c>
      <c r="AU129" s="186" t="s">
        <v>81</v>
      </c>
      <c r="AY129" s="3" t="s">
        <v>127</v>
      </c>
      <c r="BE129" s="187" t="n">
        <f aca="false">IF(N129="základná",J129,0)</f>
        <v>0</v>
      </c>
      <c r="BF129" s="187" t="n">
        <f aca="false">IF(N129="znížená",J129,0)</f>
        <v>0</v>
      </c>
      <c r="BG129" s="187" t="n">
        <f aca="false">IF(N129="zákl. prenesená",J129,0)</f>
        <v>0</v>
      </c>
      <c r="BH129" s="187" t="n">
        <f aca="false">IF(N129="zníž. prenesená",J129,0)</f>
        <v>0</v>
      </c>
      <c r="BI129" s="187" t="n">
        <f aca="false">IF(N129="nulová",J129,0)</f>
        <v>0</v>
      </c>
      <c r="BJ129" s="3" t="s">
        <v>133</v>
      </c>
      <c r="BK129" s="187" t="n">
        <f aca="false">ROUND(I129*H129,2)</f>
        <v>0</v>
      </c>
      <c r="BL129" s="3" t="s">
        <v>132</v>
      </c>
      <c r="BM129" s="186" t="s">
        <v>146</v>
      </c>
    </row>
    <row r="130" s="27" customFormat="true" ht="16.5" hidden="false" customHeight="true" outlineLevel="0" collapsed="false">
      <c r="A130" s="22"/>
      <c r="B130" s="174"/>
      <c r="C130" s="195" t="s">
        <v>73</v>
      </c>
      <c r="D130" s="195" t="s">
        <v>197</v>
      </c>
      <c r="E130" s="196" t="s">
        <v>584</v>
      </c>
      <c r="F130" s="197" t="s">
        <v>585</v>
      </c>
      <c r="G130" s="198" t="s">
        <v>507</v>
      </c>
      <c r="H130" s="199" t="n">
        <v>600</v>
      </c>
      <c r="I130" s="200"/>
      <c r="J130" s="201" t="n">
        <f aca="false">ROUND(I130*H130,2)</f>
        <v>0</v>
      </c>
      <c r="K130" s="202"/>
      <c r="L130" s="203"/>
      <c r="M130" s="204"/>
      <c r="N130" s="205" t="s">
        <v>39</v>
      </c>
      <c r="O130" s="65"/>
      <c r="P130" s="184" t="n">
        <f aca="false">O130*H130</f>
        <v>0</v>
      </c>
      <c r="Q130" s="184" t="n">
        <v>0</v>
      </c>
      <c r="R130" s="184" t="n">
        <f aca="false">Q130*H130</f>
        <v>0</v>
      </c>
      <c r="S130" s="184" t="n">
        <v>0</v>
      </c>
      <c r="T130" s="185" t="n">
        <f aca="false">S130*H130</f>
        <v>0</v>
      </c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R130" s="186" t="s">
        <v>139</v>
      </c>
      <c r="AT130" s="186" t="s">
        <v>197</v>
      </c>
      <c r="AU130" s="186" t="s">
        <v>81</v>
      </c>
      <c r="AY130" s="3" t="s">
        <v>127</v>
      </c>
      <c r="BE130" s="187" t="n">
        <f aca="false">IF(N130="základná",J130,0)</f>
        <v>0</v>
      </c>
      <c r="BF130" s="187" t="n">
        <f aca="false">IF(N130="znížená",J130,0)</f>
        <v>0</v>
      </c>
      <c r="BG130" s="187" t="n">
        <f aca="false">IF(N130="zákl. prenesená",J130,0)</f>
        <v>0</v>
      </c>
      <c r="BH130" s="187" t="n">
        <f aca="false">IF(N130="zníž. prenesená",J130,0)</f>
        <v>0</v>
      </c>
      <c r="BI130" s="187" t="n">
        <f aca="false">IF(N130="nulová",J130,0)</f>
        <v>0</v>
      </c>
      <c r="BJ130" s="3" t="s">
        <v>133</v>
      </c>
      <c r="BK130" s="187" t="n">
        <f aca="false">ROUND(I130*H130,2)</f>
        <v>0</v>
      </c>
      <c r="BL130" s="3" t="s">
        <v>132</v>
      </c>
      <c r="BM130" s="186" t="s">
        <v>150</v>
      </c>
    </row>
    <row r="131" s="27" customFormat="true" ht="24.15" hidden="false" customHeight="true" outlineLevel="0" collapsed="false">
      <c r="A131" s="22"/>
      <c r="B131" s="174"/>
      <c r="C131" s="195" t="s">
        <v>73</v>
      </c>
      <c r="D131" s="195" t="s">
        <v>197</v>
      </c>
      <c r="E131" s="196" t="s">
        <v>586</v>
      </c>
      <c r="F131" s="197" t="s">
        <v>587</v>
      </c>
      <c r="G131" s="198" t="s">
        <v>579</v>
      </c>
      <c r="H131" s="199" t="n">
        <v>1</v>
      </c>
      <c r="I131" s="200"/>
      <c r="J131" s="201" t="n">
        <f aca="false">ROUND(I131*H131,2)</f>
        <v>0</v>
      </c>
      <c r="K131" s="202"/>
      <c r="L131" s="203"/>
      <c r="M131" s="204"/>
      <c r="N131" s="205" t="s">
        <v>39</v>
      </c>
      <c r="O131" s="65"/>
      <c r="P131" s="184" t="n">
        <f aca="false">O131*H131</f>
        <v>0</v>
      </c>
      <c r="Q131" s="184" t="n">
        <v>0</v>
      </c>
      <c r="R131" s="184" t="n">
        <f aca="false">Q131*H131</f>
        <v>0</v>
      </c>
      <c r="S131" s="184" t="n">
        <v>0</v>
      </c>
      <c r="T131" s="185" t="n">
        <f aca="false">S131*H131</f>
        <v>0</v>
      </c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R131" s="186" t="s">
        <v>139</v>
      </c>
      <c r="AT131" s="186" t="s">
        <v>197</v>
      </c>
      <c r="AU131" s="186" t="s">
        <v>81</v>
      </c>
      <c r="AY131" s="3" t="s">
        <v>127</v>
      </c>
      <c r="BE131" s="187" t="n">
        <f aca="false">IF(N131="základná",J131,0)</f>
        <v>0</v>
      </c>
      <c r="BF131" s="187" t="n">
        <f aca="false">IF(N131="znížená",J131,0)</f>
        <v>0</v>
      </c>
      <c r="BG131" s="187" t="n">
        <f aca="false">IF(N131="zákl. prenesená",J131,0)</f>
        <v>0</v>
      </c>
      <c r="BH131" s="187" t="n">
        <f aca="false">IF(N131="zníž. prenesená",J131,0)</f>
        <v>0</v>
      </c>
      <c r="BI131" s="187" t="n">
        <f aca="false">IF(N131="nulová",J131,0)</f>
        <v>0</v>
      </c>
      <c r="BJ131" s="3" t="s">
        <v>133</v>
      </c>
      <c r="BK131" s="187" t="n">
        <f aca="false">ROUND(I131*H131,2)</f>
        <v>0</v>
      </c>
      <c r="BL131" s="3" t="s">
        <v>132</v>
      </c>
      <c r="BM131" s="186" t="s">
        <v>154</v>
      </c>
    </row>
    <row r="132" s="27" customFormat="true" ht="21.75" hidden="false" customHeight="true" outlineLevel="0" collapsed="false">
      <c r="A132" s="22"/>
      <c r="B132" s="174"/>
      <c r="C132" s="195" t="s">
        <v>73</v>
      </c>
      <c r="D132" s="195" t="s">
        <v>197</v>
      </c>
      <c r="E132" s="196" t="s">
        <v>588</v>
      </c>
      <c r="F132" s="197" t="s">
        <v>589</v>
      </c>
      <c r="G132" s="198" t="s">
        <v>134</v>
      </c>
      <c r="H132" s="199" t="n">
        <v>1</v>
      </c>
      <c r="I132" s="200"/>
      <c r="J132" s="201" t="n">
        <f aca="false">ROUND(I132*H132,2)</f>
        <v>0</v>
      </c>
      <c r="K132" s="202"/>
      <c r="L132" s="203"/>
      <c r="M132" s="204"/>
      <c r="N132" s="205" t="s">
        <v>39</v>
      </c>
      <c r="O132" s="65"/>
      <c r="P132" s="184" t="n">
        <f aca="false">O132*H132</f>
        <v>0</v>
      </c>
      <c r="Q132" s="184" t="n">
        <v>0</v>
      </c>
      <c r="R132" s="184" t="n">
        <f aca="false">Q132*H132</f>
        <v>0</v>
      </c>
      <c r="S132" s="184" t="n">
        <v>0</v>
      </c>
      <c r="T132" s="185" t="n">
        <f aca="false">S132*H132</f>
        <v>0</v>
      </c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R132" s="186" t="s">
        <v>139</v>
      </c>
      <c r="AT132" s="186" t="s">
        <v>197</v>
      </c>
      <c r="AU132" s="186" t="s">
        <v>81</v>
      </c>
      <c r="AY132" s="3" t="s">
        <v>127</v>
      </c>
      <c r="BE132" s="187" t="n">
        <f aca="false">IF(N132="základná",J132,0)</f>
        <v>0</v>
      </c>
      <c r="BF132" s="187" t="n">
        <f aca="false">IF(N132="znížená",J132,0)</f>
        <v>0</v>
      </c>
      <c r="BG132" s="187" t="n">
        <f aca="false">IF(N132="zákl. prenesená",J132,0)</f>
        <v>0</v>
      </c>
      <c r="BH132" s="187" t="n">
        <f aca="false">IF(N132="zníž. prenesená",J132,0)</f>
        <v>0</v>
      </c>
      <c r="BI132" s="187" t="n">
        <f aca="false">IF(N132="nulová",J132,0)</f>
        <v>0</v>
      </c>
      <c r="BJ132" s="3" t="s">
        <v>133</v>
      </c>
      <c r="BK132" s="187" t="n">
        <f aca="false">ROUND(I132*H132,2)</f>
        <v>0</v>
      </c>
      <c r="BL132" s="3" t="s">
        <v>132</v>
      </c>
      <c r="BM132" s="186" t="s">
        <v>158</v>
      </c>
    </row>
    <row r="133" s="27" customFormat="true" ht="24.15" hidden="false" customHeight="true" outlineLevel="0" collapsed="false">
      <c r="A133" s="22"/>
      <c r="B133" s="174"/>
      <c r="C133" s="195" t="s">
        <v>73</v>
      </c>
      <c r="D133" s="195" t="s">
        <v>197</v>
      </c>
      <c r="E133" s="196" t="s">
        <v>590</v>
      </c>
      <c r="F133" s="197" t="s">
        <v>591</v>
      </c>
      <c r="G133" s="198" t="s">
        <v>579</v>
      </c>
      <c r="H133" s="199" t="n">
        <v>1</v>
      </c>
      <c r="I133" s="200"/>
      <c r="J133" s="201" t="n">
        <f aca="false">ROUND(I133*H133,2)</f>
        <v>0</v>
      </c>
      <c r="K133" s="202"/>
      <c r="L133" s="203"/>
      <c r="M133" s="204"/>
      <c r="N133" s="205" t="s">
        <v>39</v>
      </c>
      <c r="O133" s="65"/>
      <c r="P133" s="184" t="n">
        <f aca="false">O133*H133</f>
        <v>0</v>
      </c>
      <c r="Q133" s="184" t="n">
        <v>0</v>
      </c>
      <c r="R133" s="184" t="n">
        <f aca="false">Q133*H133</f>
        <v>0</v>
      </c>
      <c r="S133" s="184" t="n">
        <v>0</v>
      </c>
      <c r="T133" s="185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86" t="s">
        <v>139</v>
      </c>
      <c r="AT133" s="186" t="s">
        <v>197</v>
      </c>
      <c r="AU133" s="186" t="s">
        <v>81</v>
      </c>
      <c r="AY133" s="3" t="s">
        <v>127</v>
      </c>
      <c r="BE133" s="187" t="n">
        <f aca="false">IF(N133="základná",J133,0)</f>
        <v>0</v>
      </c>
      <c r="BF133" s="187" t="n">
        <f aca="false">IF(N133="znížená",J133,0)</f>
        <v>0</v>
      </c>
      <c r="BG133" s="187" t="n">
        <f aca="false">IF(N133="zákl. prenesená",J133,0)</f>
        <v>0</v>
      </c>
      <c r="BH133" s="187" t="n">
        <f aca="false">IF(N133="zníž. prenesená",J133,0)</f>
        <v>0</v>
      </c>
      <c r="BI133" s="187" t="n">
        <f aca="false">IF(N133="nulová",J133,0)</f>
        <v>0</v>
      </c>
      <c r="BJ133" s="3" t="s">
        <v>133</v>
      </c>
      <c r="BK133" s="187" t="n">
        <f aca="false">ROUND(I133*H133,2)</f>
        <v>0</v>
      </c>
      <c r="BL133" s="3" t="s">
        <v>132</v>
      </c>
      <c r="BM133" s="186" t="s">
        <v>159</v>
      </c>
    </row>
    <row r="134" s="27" customFormat="true" ht="24.15" hidden="false" customHeight="true" outlineLevel="0" collapsed="false">
      <c r="A134" s="22"/>
      <c r="B134" s="174"/>
      <c r="C134" s="195" t="s">
        <v>73</v>
      </c>
      <c r="D134" s="195" t="s">
        <v>197</v>
      </c>
      <c r="E134" s="196" t="s">
        <v>592</v>
      </c>
      <c r="F134" s="197" t="s">
        <v>593</v>
      </c>
      <c r="G134" s="198" t="s">
        <v>579</v>
      </c>
      <c r="H134" s="199" t="n">
        <v>1</v>
      </c>
      <c r="I134" s="200"/>
      <c r="J134" s="201" t="n">
        <f aca="false">ROUND(I134*H134,2)</f>
        <v>0</v>
      </c>
      <c r="K134" s="202"/>
      <c r="L134" s="203"/>
      <c r="M134" s="204"/>
      <c r="N134" s="205" t="s">
        <v>39</v>
      </c>
      <c r="O134" s="65"/>
      <c r="P134" s="184" t="n">
        <f aca="false">O134*H134</f>
        <v>0</v>
      </c>
      <c r="Q134" s="184" t="n">
        <v>0</v>
      </c>
      <c r="R134" s="184" t="n">
        <f aca="false">Q134*H134</f>
        <v>0</v>
      </c>
      <c r="S134" s="184" t="n">
        <v>0</v>
      </c>
      <c r="T134" s="185" t="n">
        <f aca="false">S134*H134</f>
        <v>0</v>
      </c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R134" s="186" t="s">
        <v>139</v>
      </c>
      <c r="AT134" s="186" t="s">
        <v>197</v>
      </c>
      <c r="AU134" s="186" t="s">
        <v>81</v>
      </c>
      <c r="AY134" s="3" t="s">
        <v>127</v>
      </c>
      <c r="BE134" s="187" t="n">
        <f aca="false">IF(N134="základná",J134,0)</f>
        <v>0</v>
      </c>
      <c r="BF134" s="187" t="n">
        <f aca="false">IF(N134="znížená",J134,0)</f>
        <v>0</v>
      </c>
      <c r="BG134" s="187" t="n">
        <f aca="false">IF(N134="zákl. prenesená",J134,0)</f>
        <v>0</v>
      </c>
      <c r="BH134" s="187" t="n">
        <f aca="false">IF(N134="zníž. prenesená",J134,0)</f>
        <v>0</v>
      </c>
      <c r="BI134" s="187" t="n">
        <f aca="false">IF(N134="nulová",J134,0)</f>
        <v>0</v>
      </c>
      <c r="BJ134" s="3" t="s">
        <v>133</v>
      </c>
      <c r="BK134" s="187" t="n">
        <f aca="false">ROUND(I134*H134,2)</f>
        <v>0</v>
      </c>
      <c r="BL134" s="3" t="s">
        <v>132</v>
      </c>
      <c r="BM134" s="186" t="s">
        <v>161</v>
      </c>
    </row>
    <row r="135" s="27" customFormat="true" ht="16.5" hidden="false" customHeight="true" outlineLevel="0" collapsed="false">
      <c r="A135" s="22"/>
      <c r="B135" s="174"/>
      <c r="C135" s="195" t="s">
        <v>73</v>
      </c>
      <c r="D135" s="195" t="s">
        <v>197</v>
      </c>
      <c r="E135" s="196" t="s">
        <v>594</v>
      </c>
      <c r="F135" s="197" t="s">
        <v>595</v>
      </c>
      <c r="G135" s="198" t="s">
        <v>134</v>
      </c>
      <c r="H135" s="199" t="n">
        <v>2</v>
      </c>
      <c r="I135" s="200"/>
      <c r="J135" s="201" t="n">
        <f aca="false">ROUND(I135*H135,2)</f>
        <v>0</v>
      </c>
      <c r="K135" s="202"/>
      <c r="L135" s="203"/>
      <c r="M135" s="204"/>
      <c r="N135" s="205" t="s">
        <v>39</v>
      </c>
      <c r="O135" s="65"/>
      <c r="P135" s="184" t="n">
        <f aca="false">O135*H135</f>
        <v>0</v>
      </c>
      <c r="Q135" s="184" t="n">
        <v>0</v>
      </c>
      <c r="R135" s="184" t="n">
        <f aca="false">Q135*H135</f>
        <v>0</v>
      </c>
      <c r="S135" s="184" t="n">
        <v>0</v>
      </c>
      <c r="T135" s="185" t="n">
        <f aca="false">S135*H135</f>
        <v>0</v>
      </c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R135" s="186" t="s">
        <v>139</v>
      </c>
      <c r="AT135" s="186" t="s">
        <v>197</v>
      </c>
      <c r="AU135" s="186" t="s">
        <v>81</v>
      </c>
      <c r="AY135" s="3" t="s">
        <v>127</v>
      </c>
      <c r="BE135" s="187" t="n">
        <f aca="false">IF(N135="základná",J135,0)</f>
        <v>0</v>
      </c>
      <c r="BF135" s="187" t="n">
        <f aca="false">IF(N135="znížená",J135,0)</f>
        <v>0</v>
      </c>
      <c r="BG135" s="187" t="n">
        <f aca="false">IF(N135="zákl. prenesená",J135,0)</f>
        <v>0</v>
      </c>
      <c r="BH135" s="187" t="n">
        <f aca="false">IF(N135="zníž. prenesená",J135,0)</f>
        <v>0</v>
      </c>
      <c r="BI135" s="187" t="n">
        <f aca="false">IF(N135="nulová",J135,0)</f>
        <v>0</v>
      </c>
      <c r="BJ135" s="3" t="s">
        <v>133</v>
      </c>
      <c r="BK135" s="187" t="n">
        <f aca="false">ROUND(I135*H135,2)</f>
        <v>0</v>
      </c>
      <c r="BL135" s="3" t="s">
        <v>132</v>
      </c>
      <c r="BM135" s="186" t="s">
        <v>164</v>
      </c>
    </row>
    <row r="136" s="27" customFormat="true" ht="33" hidden="false" customHeight="true" outlineLevel="0" collapsed="false">
      <c r="A136" s="22"/>
      <c r="B136" s="174"/>
      <c r="C136" s="195" t="s">
        <v>73</v>
      </c>
      <c r="D136" s="195" t="s">
        <v>197</v>
      </c>
      <c r="E136" s="196" t="s">
        <v>596</v>
      </c>
      <c r="F136" s="197" t="s">
        <v>597</v>
      </c>
      <c r="G136" s="198" t="s">
        <v>579</v>
      </c>
      <c r="H136" s="199" t="n">
        <v>1</v>
      </c>
      <c r="I136" s="200"/>
      <c r="J136" s="201" t="n">
        <f aca="false">ROUND(I136*H136,2)</f>
        <v>0</v>
      </c>
      <c r="K136" s="202"/>
      <c r="L136" s="203"/>
      <c r="M136" s="204"/>
      <c r="N136" s="205" t="s">
        <v>39</v>
      </c>
      <c r="O136" s="65"/>
      <c r="P136" s="184" t="n">
        <f aca="false">O136*H136</f>
        <v>0</v>
      </c>
      <c r="Q136" s="184" t="n">
        <v>0</v>
      </c>
      <c r="R136" s="184" t="n">
        <f aca="false">Q136*H136</f>
        <v>0</v>
      </c>
      <c r="S136" s="184" t="n">
        <v>0</v>
      </c>
      <c r="T136" s="185" t="n">
        <f aca="false">S136*H136</f>
        <v>0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R136" s="186" t="s">
        <v>139</v>
      </c>
      <c r="AT136" s="186" t="s">
        <v>197</v>
      </c>
      <c r="AU136" s="186" t="s">
        <v>81</v>
      </c>
      <c r="AY136" s="3" t="s">
        <v>127</v>
      </c>
      <c r="BE136" s="187" t="n">
        <f aca="false">IF(N136="základná",J136,0)</f>
        <v>0</v>
      </c>
      <c r="BF136" s="187" t="n">
        <f aca="false">IF(N136="znížená",J136,0)</f>
        <v>0</v>
      </c>
      <c r="BG136" s="187" t="n">
        <f aca="false">IF(N136="zákl. prenesená",J136,0)</f>
        <v>0</v>
      </c>
      <c r="BH136" s="187" t="n">
        <f aca="false">IF(N136="zníž. prenesená",J136,0)</f>
        <v>0</v>
      </c>
      <c r="BI136" s="187" t="n">
        <f aca="false">IF(N136="nulová",J136,0)</f>
        <v>0</v>
      </c>
      <c r="BJ136" s="3" t="s">
        <v>133</v>
      </c>
      <c r="BK136" s="187" t="n">
        <f aca="false">ROUND(I136*H136,2)</f>
        <v>0</v>
      </c>
      <c r="BL136" s="3" t="s">
        <v>132</v>
      </c>
      <c r="BM136" s="186" t="s">
        <v>166</v>
      </c>
    </row>
    <row r="137" s="160" customFormat="true" ht="25.9" hidden="false" customHeight="true" outlineLevel="0" collapsed="false">
      <c r="B137" s="161"/>
      <c r="D137" s="162" t="s">
        <v>72</v>
      </c>
      <c r="E137" s="163" t="s">
        <v>598</v>
      </c>
      <c r="F137" s="163" t="s">
        <v>599</v>
      </c>
      <c r="I137" s="164"/>
      <c r="J137" s="165" t="n">
        <f aca="false">BK137</f>
        <v>0</v>
      </c>
      <c r="L137" s="161"/>
      <c r="M137" s="166"/>
      <c r="N137" s="167"/>
      <c r="O137" s="167"/>
      <c r="P137" s="168" t="n">
        <f aca="false">SUM(P138:P140)</f>
        <v>0</v>
      </c>
      <c r="Q137" s="167"/>
      <c r="R137" s="168" t="n">
        <f aca="false">SUM(R138:R140)</f>
        <v>0</v>
      </c>
      <c r="S137" s="167"/>
      <c r="T137" s="169" t="n">
        <f aca="false">SUM(T138:T140)</f>
        <v>0</v>
      </c>
      <c r="AR137" s="162" t="s">
        <v>81</v>
      </c>
      <c r="AT137" s="170" t="s">
        <v>72</v>
      </c>
      <c r="AU137" s="170" t="s">
        <v>73</v>
      </c>
      <c r="AY137" s="162" t="s">
        <v>127</v>
      </c>
      <c r="BK137" s="171" t="n">
        <f aca="false">SUM(BK138:BK140)</f>
        <v>0</v>
      </c>
    </row>
    <row r="138" s="27" customFormat="true" ht="24.15" hidden="false" customHeight="true" outlineLevel="0" collapsed="false">
      <c r="A138" s="22"/>
      <c r="B138" s="174"/>
      <c r="C138" s="188" t="s">
        <v>73</v>
      </c>
      <c r="D138" s="188" t="s">
        <v>129</v>
      </c>
      <c r="E138" s="189" t="s">
        <v>600</v>
      </c>
      <c r="F138" s="190" t="s">
        <v>601</v>
      </c>
      <c r="G138" s="191" t="s">
        <v>579</v>
      </c>
      <c r="H138" s="192" t="n">
        <v>1</v>
      </c>
      <c r="I138" s="193"/>
      <c r="J138" s="194" t="n">
        <f aca="false">ROUND(I138*H138,2)</f>
        <v>0</v>
      </c>
      <c r="K138" s="181"/>
      <c r="L138" s="23"/>
      <c r="M138" s="182"/>
      <c r="N138" s="183" t="s">
        <v>39</v>
      </c>
      <c r="O138" s="65"/>
      <c r="P138" s="184" t="n">
        <f aca="false">O138*H138</f>
        <v>0</v>
      </c>
      <c r="Q138" s="184" t="n">
        <v>0</v>
      </c>
      <c r="R138" s="184" t="n">
        <f aca="false">Q138*H138</f>
        <v>0</v>
      </c>
      <c r="S138" s="184" t="n">
        <v>0</v>
      </c>
      <c r="T138" s="185" t="n">
        <f aca="false">S138*H138</f>
        <v>0</v>
      </c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R138" s="186" t="s">
        <v>132</v>
      </c>
      <c r="AT138" s="186" t="s">
        <v>129</v>
      </c>
      <c r="AU138" s="186" t="s">
        <v>81</v>
      </c>
      <c r="AY138" s="3" t="s">
        <v>127</v>
      </c>
      <c r="BE138" s="187" t="n">
        <f aca="false">IF(N138="základná",J138,0)</f>
        <v>0</v>
      </c>
      <c r="BF138" s="187" t="n">
        <f aca="false">IF(N138="znížená",J138,0)</f>
        <v>0</v>
      </c>
      <c r="BG138" s="187" t="n">
        <f aca="false">IF(N138="zákl. prenesená",J138,0)</f>
        <v>0</v>
      </c>
      <c r="BH138" s="187" t="n">
        <f aca="false">IF(N138="zníž. prenesená",J138,0)</f>
        <v>0</v>
      </c>
      <c r="BI138" s="187" t="n">
        <f aca="false">IF(N138="nulová",J138,0)</f>
        <v>0</v>
      </c>
      <c r="BJ138" s="3" t="s">
        <v>133</v>
      </c>
      <c r="BK138" s="187" t="n">
        <f aca="false">ROUND(I138*H138,2)</f>
        <v>0</v>
      </c>
      <c r="BL138" s="3" t="s">
        <v>132</v>
      </c>
      <c r="BM138" s="186" t="s">
        <v>167</v>
      </c>
    </row>
    <row r="139" s="27" customFormat="true" ht="24.15" hidden="false" customHeight="true" outlineLevel="0" collapsed="false">
      <c r="A139" s="22"/>
      <c r="B139" s="174"/>
      <c r="C139" s="188" t="s">
        <v>73</v>
      </c>
      <c r="D139" s="188" t="s">
        <v>129</v>
      </c>
      <c r="E139" s="189" t="s">
        <v>602</v>
      </c>
      <c r="F139" s="190" t="s">
        <v>603</v>
      </c>
      <c r="G139" s="191" t="s">
        <v>579</v>
      </c>
      <c r="H139" s="192" t="n">
        <v>1</v>
      </c>
      <c r="I139" s="193"/>
      <c r="J139" s="194" t="n">
        <f aca="false">ROUND(I139*H139,2)</f>
        <v>0</v>
      </c>
      <c r="K139" s="181"/>
      <c r="L139" s="23"/>
      <c r="M139" s="182"/>
      <c r="N139" s="183" t="s">
        <v>39</v>
      </c>
      <c r="O139" s="65"/>
      <c r="P139" s="184" t="n">
        <f aca="false">O139*H139</f>
        <v>0</v>
      </c>
      <c r="Q139" s="184" t="n">
        <v>0</v>
      </c>
      <c r="R139" s="184" t="n">
        <f aca="false">Q139*H139</f>
        <v>0</v>
      </c>
      <c r="S139" s="184" t="n">
        <v>0</v>
      </c>
      <c r="T139" s="185" t="n">
        <f aca="false">S139*H139</f>
        <v>0</v>
      </c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R139" s="186" t="s">
        <v>132</v>
      </c>
      <c r="AT139" s="186" t="s">
        <v>129</v>
      </c>
      <c r="AU139" s="186" t="s">
        <v>81</v>
      </c>
      <c r="AY139" s="3" t="s">
        <v>127</v>
      </c>
      <c r="BE139" s="187" t="n">
        <f aca="false">IF(N139="základná",J139,0)</f>
        <v>0</v>
      </c>
      <c r="BF139" s="187" t="n">
        <f aca="false">IF(N139="znížená",J139,0)</f>
        <v>0</v>
      </c>
      <c r="BG139" s="187" t="n">
        <f aca="false">IF(N139="zákl. prenesená",J139,0)</f>
        <v>0</v>
      </c>
      <c r="BH139" s="187" t="n">
        <f aca="false">IF(N139="zníž. prenesená",J139,0)</f>
        <v>0</v>
      </c>
      <c r="BI139" s="187" t="n">
        <f aca="false">IF(N139="nulová",J139,0)</f>
        <v>0</v>
      </c>
      <c r="BJ139" s="3" t="s">
        <v>133</v>
      </c>
      <c r="BK139" s="187" t="n">
        <f aca="false">ROUND(I139*H139,2)</f>
        <v>0</v>
      </c>
      <c r="BL139" s="3" t="s">
        <v>132</v>
      </c>
      <c r="BM139" s="186" t="s">
        <v>171</v>
      </c>
    </row>
    <row r="140" s="27" customFormat="true" ht="24.15" hidden="false" customHeight="true" outlineLevel="0" collapsed="false">
      <c r="A140" s="22"/>
      <c r="B140" s="174"/>
      <c r="C140" s="188" t="s">
        <v>73</v>
      </c>
      <c r="D140" s="188" t="s">
        <v>129</v>
      </c>
      <c r="E140" s="189" t="s">
        <v>604</v>
      </c>
      <c r="F140" s="190" t="s">
        <v>605</v>
      </c>
      <c r="G140" s="191" t="s">
        <v>134</v>
      </c>
      <c r="H140" s="192" t="n">
        <v>1</v>
      </c>
      <c r="I140" s="193"/>
      <c r="J140" s="194" t="n">
        <f aca="false">ROUND(I140*H140,2)</f>
        <v>0</v>
      </c>
      <c r="K140" s="181"/>
      <c r="L140" s="23"/>
      <c r="M140" s="182"/>
      <c r="N140" s="183" t="s">
        <v>39</v>
      </c>
      <c r="O140" s="65"/>
      <c r="P140" s="184" t="n">
        <f aca="false">O140*H140</f>
        <v>0</v>
      </c>
      <c r="Q140" s="184" t="n">
        <v>0</v>
      </c>
      <c r="R140" s="184" t="n">
        <f aca="false">Q140*H140</f>
        <v>0</v>
      </c>
      <c r="S140" s="184" t="n">
        <v>0</v>
      </c>
      <c r="T140" s="185" t="n">
        <f aca="false">S140*H140</f>
        <v>0</v>
      </c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R140" s="186" t="s">
        <v>132</v>
      </c>
      <c r="AT140" s="186" t="s">
        <v>129</v>
      </c>
      <c r="AU140" s="186" t="s">
        <v>81</v>
      </c>
      <c r="AY140" s="3" t="s">
        <v>127</v>
      </c>
      <c r="BE140" s="187" t="n">
        <f aca="false">IF(N140="základná",J140,0)</f>
        <v>0</v>
      </c>
      <c r="BF140" s="187" t="n">
        <f aca="false">IF(N140="znížená",J140,0)</f>
        <v>0</v>
      </c>
      <c r="BG140" s="187" t="n">
        <f aca="false">IF(N140="zákl. prenesená",J140,0)</f>
        <v>0</v>
      </c>
      <c r="BH140" s="187" t="n">
        <f aca="false">IF(N140="zníž. prenesená",J140,0)</f>
        <v>0</v>
      </c>
      <c r="BI140" s="187" t="n">
        <f aca="false">IF(N140="nulová",J140,0)</f>
        <v>0</v>
      </c>
      <c r="BJ140" s="3" t="s">
        <v>133</v>
      </c>
      <c r="BK140" s="187" t="n">
        <f aca="false">ROUND(I140*H140,2)</f>
        <v>0</v>
      </c>
      <c r="BL140" s="3" t="s">
        <v>132</v>
      </c>
      <c r="BM140" s="186" t="s">
        <v>172</v>
      </c>
    </row>
    <row r="141" s="160" customFormat="true" ht="25.9" hidden="false" customHeight="true" outlineLevel="0" collapsed="false">
      <c r="B141" s="161"/>
      <c r="D141" s="162" t="s">
        <v>72</v>
      </c>
      <c r="E141" s="163" t="s">
        <v>606</v>
      </c>
      <c r="F141" s="163" t="s">
        <v>607</v>
      </c>
      <c r="I141" s="164"/>
      <c r="J141" s="165" t="n">
        <f aca="false">BK141</f>
        <v>0</v>
      </c>
      <c r="L141" s="161"/>
      <c r="M141" s="166"/>
      <c r="N141" s="167"/>
      <c r="O141" s="167"/>
      <c r="P141" s="168" t="n">
        <f aca="false">P142</f>
        <v>0</v>
      </c>
      <c r="Q141" s="167"/>
      <c r="R141" s="168" t="n">
        <f aca="false">R142</f>
        <v>0</v>
      </c>
      <c r="S141" s="167"/>
      <c r="T141" s="169" t="n">
        <f aca="false">T142</f>
        <v>0</v>
      </c>
      <c r="AR141" s="162" t="s">
        <v>81</v>
      </c>
      <c r="AT141" s="170" t="s">
        <v>72</v>
      </c>
      <c r="AU141" s="170" t="s">
        <v>73</v>
      </c>
      <c r="AY141" s="162" t="s">
        <v>127</v>
      </c>
      <c r="BK141" s="171" t="n">
        <f aca="false">BK142</f>
        <v>0</v>
      </c>
    </row>
    <row r="142" s="27" customFormat="true" ht="16.5" hidden="false" customHeight="true" outlineLevel="0" collapsed="false">
      <c r="A142" s="22"/>
      <c r="B142" s="174"/>
      <c r="C142" s="195" t="s">
        <v>73</v>
      </c>
      <c r="D142" s="195" t="s">
        <v>197</v>
      </c>
      <c r="E142" s="196" t="s">
        <v>608</v>
      </c>
      <c r="F142" s="197" t="s">
        <v>609</v>
      </c>
      <c r="G142" s="198" t="s">
        <v>579</v>
      </c>
      <c r="H142" s="199" t="n">
        <v>1</v>
      </c>
      <c r="I142" s="200"/>
      <c r="J142" s="201" t="n">
        <f aca="false">ROUND(I142*H142,2)</f>
        <v>0</v>
      </c>
      <c r="K142" s="202"/>
      <c r="L142" s="203"/>
      <c r="M142" s="204"/>
      <c r="N142" s="205" t="s">
        <v>39</v>
      </c>
      <c r="O142" s="65"/>
      <c r="P142" s="184" t="n">
        <f aca="false">O142*H142</f>
        <v>0</v>
      </c>
      <c r="Q142" s="184" t="n">
        <v>0</v>
      </c>
      <c r="R142" s="184" t="n">
        <f aca="false">Q142*H142</f>
        <v>0</v>
      </c>
      <c r="S142" s="184" t="n">
        <v>0</v>
      </c>
      <c r="T142" s="185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86" t="s">
        <v>139</v>
      </c>
      <c r="AT142" s="186" t="s">
        <v>197</v>
      </c>
      <c r="AU142" s="186" t="s">
        <v>81</v>
      </c>
      <c r="AY142" s="3" t="s">
        <v>127</v>
      </c>
      <c r="BE142" s="187" t="n">
        <f aca="false">IF(N142="základná",J142,0)</f>
        <v>0</v>
      </c>
      <c r="BF142" s="187" t="n">
        <f aca="false">IF(N142="znížená",J142,0)</f>
        <v>0</v>
      </c>
      <c r="BG142" s="187" t="n">
        <f aca="false">IF(N142="zákl. prenesená",J142,0)</f>
        <v>0</v>
      </c>
      <c r="BH142" s="187" t="n">
        <f aca="false">IF(N142="zníž. prenesená",J142,0)</f>
        <v>0</v>
      </c>
      <c r="BI142" s="187" t="n">
        <f aca="false">IF(N142="nulová",J142,0)</f>
        <v>0</v>
      </c>
      <c r="BJ142" s="3" t="s">
        <v>133</v>
      </c>
      <c r="BK142" s="187" t="n">
        <f aca="false">ROUND(I142*H142,2)</f>
        <v>0</v>
      </c>
      <c r="BL142" s="3" t="s">
        <v>132</v>
      </c>
      <c r="BM142" s="186" t="s">
        <v>174</v>
      </c>
    </row>
    <row r="143" s="160" customFormat="true" ht="25.9" hidden="false" customHeight="true" outlineLevel="0" collapsed="false">
      <c r="B143" s="161"/>
      <c r="D143" s="162" t="s">
        <v>72</v>
      </c>
      <c r="E143" s="163" t="s">
        <v>610</v>
      </c>
      <c r="F143" s="163" t="s">
        <v>611</v>
      </c>
      <c r="I143" s="164"/>
      <c r="J143" s="165" t="n">
        <f aca="false">BK143</f>
        <v>0</v>
      </c>
      <c r="L143" s="161"/>
      <c r="M143" s="166"/>
      <c r="N143" s="167"/>
      <c r="O143" s="167"/>
      <c r="P143" s="168" t="n">
        <f aca="false">SUM(P144:P145)</f>
        <v>0</v>
      </c>
      <c r="Q143" s="167"/>
      <c r="R143" s="168" t="n">
        <f aca="false">SUM(R144:R145)</f>
        <v>0</v>
      </c>
      <c r="S143" s="167"/>
      <c r="T143" s="169" t="n">
        <f aca="false">SUM(T144:T145)</f>
        <v>0</v>
      </c>
      <c r="AR143" s="162" t="s">
        <v>81</v>
      </c>
      <c r="AT143" s="170" t="s">
        <v>72</v>
      </c>
      <c r="AU143" s="170" t="s">
        <v>73</v>
      </c>
      <c r="AY143" s="162" t="s">
        <v>127</v>
      </c>
      <c r="BK143" s="171" t="n">
        <f aca="false">SUM(BK144:BK145)</f>
        <v>0</v>
      </c>
    </row>
    <row r="144" s="27" customFormat="true" ht="24.15" hidden="false" customHeight="true" outlineLevel="0" collapsed="false">
      <c r="A144" s="22"/>
      <c r="B144" s="174"/>
      <c r="C144" s="188" t="s">
        <v>73</v>
      </c>
      <c r="D144" s="188" t="s">
        <v>129</v>
      </c>
      <c r="E144" s="189" t="s">
        <v>612</v>
      </c>
      <c r="F144" s="190" t="s">
        <v>613</v>
      </c>
      <c r="G144" s="191" t="s">
        <v>558</v>
      </c>
      <c r="H144" s="192" t="n">
        <v>80</v>
      </c>
      <c r="I144" s="193"/>
      <c r="J144" s="194" t="n">
        <f aca="false">ROUND(I144*H144,2)</f>
        <v>0</v>
      </c>
      <c r="K144" s="181"/>
      <c r="L144" s="23"/>
      <c r="M144" s="182"/>
      <c r="N144" s="183" t="s">
        <v>39</v>
      </c>
      <c r="O144" s="65"/>
      <c r="P144" s="184" t="n">
        <f aca="false">O144*H144</f>
        <v>0</v>
      </c>
      <c r="Q144" s="184" t="n">
        <v>0</v>
      </c>
      <c r="R144" s="184" t="n">
        <f aca="false">Q144*H144</f>
        <v>0</v>
      </c>
      <c r="S144" s="184" t="n">
        <v>0</v>
      </c>
      <c r="T144" s="185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86" t="s">
        <v>132</v>
      </c>
      <c r="AT144" s="186" t="s">
        <v>129</v>
      </c>
      <c r="AU144" s="186" t="s">
        <v>81</v>
      </c>
      <c r="AY144" s="3" t="s">
        <v>127</v>
      </c>
      <c r="BE144" s="187" t="n">
        <f aca="false">IF(N144="základná",J144,0)</f>
        <v>0</v>
      </c>
      <c r="BF144" s="187" t="n">
        <f aca="false">IF(N144="znížená",J144,0)</f>
        <v>0</v>
      </c>
      <c r="BG144" s="187" t="n">
        <f aca="false">IF(N144="zákl. prenesená",J144,0)</f>
        <v>0</v>
      </c>
      <c r="BH144" s="187" t="n">
        <f aca="false">IF(N144="zníž. prenesená",J144,0)</f>
        <v>0</v>
      </c>
      <c r="BI144" s="187" t="n">
        <f aca="false">IF(N144="nulová",J144,0)</f>
        <v>0</v>
      </c>
      <c r="BJ144" s="3" t="s">
        <v>133</v>
      </c>
      <c r="BK144" s="187" t="n">
        <f aca="false">ROUND(I144*H144,2)</f>
        <v>0</v>
      </c>
      <c r="BL144" s="3" t="s">
        <v>132</v>
      </c>
      <c r="BM144" s="186" t="s">
        <v>175</v>
      </c>
    </row>
    <row r="145" s="27" customFormat="true" ht="21.75" hidden="false" customHeight="true" outlineLevel="0" collapsed="false">
      <c r="A145" s="22"/>
      <c r="B145" s="174"/>
      <c r="C145" s="188" t="s">
        <v>73</v>
      </c>
      <c r="D145" s="188" t="s">
        <v>129</v>
      </c>
      <c r="E145" s="189" t="s">
        <v>614</v>
      </c>
      <c r="F145" s="190" t="s">
        <v>615</v>
      </c>
      <c r="G145" s="191" t="s">
        <v>558</v>
      </c>
      <c r="H145" s="192" t="n">
        <v>100</v>
      </c>
      <c r="I145" s="193"/>
      <c r="J145" s="194" t="n">
        <f aca="false">ROUND(I145*H145,2)</f>
        <v>0</v>
      </c>
      <c r="K145" s="181"/>
      <c r="L145" s="23"/>
      <c r="M145" s="206"/>
      <c r="N145" s="207" t="s">
        <v>39</v>
      </c>
      <c r="O145" s="208"/>
      <c r="P145" s="209" t="n">
        <f aca="false">O145*H145</f>
        <v>0</v>
      </c>
      <c r="Q145" s="209" t="n">
        <v>0</v>
      </c>
      <c r="R145" s="209" t="n">
        <f aca="false">Q145*H145</f>
        <v>0</v>
      </c>
      <c r="S145" s="209" t="n">
        <v>0</v>
      </c>
      <c r="T145" s="210" t="n">
        <f aca="false">S145*H145</f>
        <v>0</v>
      </c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R145" s="186" t="s">
        <v>132</v>
      </c>
      <c r="AT145" s="186" t="s">
        <v>129</v>
      </c>
      <c r="AU145" s="186" t="s">
        <v>81</v>
      </c>
      <c r="AY145" s="3" t="s">
        <v>127</v>
      </c>
      <c r="BE145" s="187" t="n">
        <f aca="false">IF(N145="základná",J145,0)</f>
        <v>0</v>
      </c>
      <c r="BF145" s="187" t="n">
        <f aca="false">IF(N145="znížená",J145,0)</f>
        <v>0</v>
      </c>
      <c r="BG145" s="187" t="n">
        <f aca="false">IF(N145="zákl. prenesená",J145,0)</f>
        <v>0</v>
      </c>
      <c r="BH145" s="187" t="n">
        <f aca="false">IF(N145="zníž. prenesená",J145,0)</f>
        <v>0</v>
      </c>
      <c r="BI145" s="187" t="n">
        <f aca="false">IF(N145="nulová",J145,0)</f>
        <v>0</v>
      </c>
      <c r="BJ145" s="3" t="s">
        <v>133</v>
      </c>
      <c r="BK145" s="187" t="n">
        <f aca="false">ROUND(I145*H145,2)</f>
        <v>0</v>
      </c>
      <c r="BL145" s="3" t="s">
        <v>132</v>
      </c>
      <c r="BM145" s="186" t="s">
        <v>177</v>
      </c>
    </row>
    <row r="146" s="27" customFormat="true" ht="6.95" hidden="false" customHeight="true" outlineLevel="0" collapsed="false">
      <c r="A146" s="22"/>
      <c r="B146" s="49"/>
      <c r="C146" s="50"/>
      <c r="D146" s="50"/>
      <c r="E146" s="50"/>
      <c r="F146" s="50"/>
      <c r="G146" s="50"/>
      <c r="H146" s="50"/>
      <c r="I146" s="50"/>
      <c r="J146" s="50"/>
      <c r="K146" s="50"/>
      <c r="L146" s="23"/>
      <c r="M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</row>
  </sheetData>
  <autoFilter ref="C120:K145"/>
  <mergeCells count="9">
    <mergeCell ref="L2:V2"/>
    <mergeCell ref="E7:H7"/>
    <mergeCell ref="E9:H9"/>
    <mergeCell ref="E18:H18"/>
    <mergeCell ref="E27:H27"/>
    <mergeCell ref="E85:H85"/>
    <mergeCell ref="E87:H87"/>
    <mergeCell ref="E111:H111"/>
    <mergeCell ref="E113:H113"/>
  </mergeCell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LibreOffice/25.8.3.2$Windows_X86_64 LibreOffice_project/8ca8d55c161d602844f5428fa4b58097424e324e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2025-12-08T18:33:34Z</dcterms:created>
  <dc:creator>DESKTOP-257U4MS\Szaricka</dc:creator>
  <dc:description/>
  <dc:language>sk-SK</dc:language>
  <cp:lastModifiedBy/>
  <dcterms:modified xsi:type="dcterms:W3CDTF">2025-12-09T19:38:11Z</dcterms:modified>
  <cp:revision>1</cp:revision>
  <dc:subject/>
  <dc:title/>
</cp:coreProperties>
</file>