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\\FILESRV\Users\lakatos\ZÁLOHA 2025\OR_Rastislav LAKATOS\Revitalizácia fontány L1\Sadové úpravy Obchodná ulica č. 16, a Zuzkin park - Košice\12_2025\"/>
    </mc:Choice>
  </mc:AlternateContent>
  <xr:revisionPtr revIDLastSave="0" documentId="13_ncr:1_{B078146D-1322-4E78-9AD8-1B2C696A189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Výkaz výmer" sheetId="19" r:id="rId1"/>
  </sheets>
  <calcPr calcId="191029"/>
</workbook>
</file>

<file path=xl/calcChain.xml><?xml version="1.0" encoding="utf-8"?>
<calcChain xmlns="http://schemas.openxmlformats.org/spreadsheetml/2006/main">
  <c r="E408" i="19" l="1"/>
  <c r="H408" i="19" s="1"/>
  <c r="H406" i="19"/>
  <c r="E404" i="19"/>
  <c r="H404" i="19" s="1"/>
  <c r="J403" i="19"/>
  <c r="E407" i="19" s="1"/>
  <c r="H407" i="19" s="1"/>
  <c r="H403" i="19"/>
  <c r="E365" i="19"/>
  <c r="H365" i="19" s="1"/>
  <c r="H363" i="19"/>
  <c r="J360" i="19"/>
  <c r="E361" i="19" s="1"/>
  <c r="H361" i="19" s="1"/>
  <c r="H360" i="19"/>
  <c r="H250" i="19"/>
  <c r="G271" i="19"/>
  <c r="I240" i="19"/>
  <c r="J240" i="19" s="1"/>
  <c r="I239" i="19"/>
  <c r="J239" i="19" s="1"/>
  <c r="I238" i="19"/>
  <c r="J238" i="19" s="1"/>
  <c r="H240" i="19"/>
  <c r="H239" i="19"/>
  <c r="H238" i="19"/>
  <c r="H237" i="19"/>
  <c r="H236" i="19"/>
  <c r="H235" i="19"/>
  <c r="H234" i="19"/>
  <c r="E362" i="19" l="1"/>
  <c r="H362" i="19" s="1"/>
  <c r="E411" i="19"/>
  <c r="E405" i="19"/>
  <c r="H405" i="19" s="1"/>
  <c r="E368" i="19"/>
  <c r="E364" i="19"/>
  <c r="H364" i="19" s="1"/>
  <c r="G322" i="19"/>
  <c r="G321" i="19"/>
  <c r="G320" i="19"/>
  <c r="H315" i="19"/>
  <c r="G316" i="19"/>
  <c r="H319" i="19"/>
  <c r="G318" i="19"/>
  <c r="H317" i="19"/>
  <c r="E410" i="19" l="1"/>
  <c r="E412" i="19"/>
  <c r="H412" i="19" s="1"/>
  <c r="H411" i="19"/>
  <c r="E367" i="19"/>
  <c r="E369" i="19"/>
  <c r="H369" i="19" s="1"/>
  <c r="H368" i="19"/>
  <c r="H324" i="19"/>
  <c r="J410" i="19" l="1"/>
  <c r="J413" i="19" s="1"/>
  <c r="E409" i="19" s="1"/>
  <c r="H409" i="19" s="1"/>
  <c r="G410" i="19"/>
  <c r="G367" i="19"/>
  <c r="J367" i="19"/>
  <c r="J370" i="19" s="1"/>
  <c r="E366" i="19" s="1"/>
  <c r="H366" i="19" s="1"/>
  <c r="H370" i="19" s="1"/>
  <c r="H99" i="19"/>
  <c r="H98" i="19"/>
  <c r="G110" i="19"/>
  <c r="G109" i="19"/>
  <c r="H106" i="19"/>
  <c r="H105" i="19"/>
  <c r="H104" i="19"/>
  <c r="H103" i="19"/>
  <c r="H100" i="19"/>
  <c r="H102" i="19"/>
  <c r="H101" i="19"/>
  <c r="J276" i="19"/>
  <c r="J275" i="19"/>
  <c r="J274" i="19"/>
  <c r="J273" i="19"/>
  <c r="J272" i="19"/>
  <c r="G276" i="19"/>
  <c r="G275" i="19"/>
  <c r="G274" i="19"/>
  <c r="G273" i="19"/>
  <c r="G272" i="19"/>
  <c r="J269" i="19"/>
  <c r="J268" i="19"/>
  <c r="J267" i="19"/>
  <c r="J266" i="19"/>
  <c r="J265" i="19"/>
  <c r="J264" i="19"/>
  <c r="J263" i="19"/>
  <c r="J262" i="19"/>
  <c r="J261" i="19"/>
  <c r="J260" i="19"/>
  <c r="J259" i="19"/>
  <c r="G269" i="19"/>
  <c r="G268" i="19"/>
  <c r="G267" i="19"/>
  <c r="G266" i="19"/>
  <c r="G265" i="19"/>
  <c r="H255" i="19"/>
  <c r="H254" i="19"/>
  <c r="H253" i="19"/>
  <c r="H252" i="19"/>
  <c r="H251" i="19"/>
  <c r="H248" i="19"/>
  <c r="H247" i="19"/>
  <c r="H246" i="19"/>
  <c r="H245" i="19"/>
  <c r="H244" i="19"/>
  <c r="H243" i="19"/>
  <c r="H242" i="19"/>
  <c r="H232" i="19"/>
  <c r="H231" i="19"/>
  <c r="H230" i="19"/>
  <c r="H229" i="19"/>
  <c r="H228" i="19"/>
  <c r="G264" i="19"/>
  <c r="G263" i="19"/>
  <c r="G262" i="19"/>
  <c r="G261" i="19"/>
  <c r="G260" i="19"/>
  <c r="G259" i="19"/>
  <c r="J258" i="19"/>
  <c r="G258" i="19"/>
  <c r="H227" i="19"/>
  <c r="H413" i="19" l="1"/>
  <c r="H256" i="19"/>
  <c r="G111" i="19"/>
  <c r="H113" i="19" s="1"/>
  <c r="H13" i="19" s="1"/>
  <c r="H107" i="19"/>
  <c r="G277" i="19"/>
  <c r="H372" i="19" l="1"/>
  <c r="H114" i="19"/>
  <c r="H115" i="19" s="1"/>
  <c r="H279" i="19"/>
  <c r="H373" i="19" l="1"/>
  <c r="H374" i="19" s="1"/>
  <c r="H17" i="19"/>
  <c r="H280" i="19"/>
  <c r="H15" i="19"/>
  <c r="J170" i="19"/>
  <c r="G170" i="19"/>
  <c r="J169" i="19"/>
  <c r="G169" i="19"/>
  <c r="J168" i="19"/>
  <c r="G168" i="19"/>
  <c r="J167" i="19"/>
  <c r="G167" i="19"/>
  <c r="E166" i="19"/>
  <c r="J166" i="19" s="1"/>
  <c r="J165" i="19"/>
  <c r="G165" i="19"/>
  <c r="J164" i="19"/>
  <c r="G164" i="19"/>
  <c r="J163" i="19"/>
  <c r="G163" i="19"/>
  <c r="J162" i="19"/>
  <c r="G162" i="19"/>
  <c r="J161" i="19"/>
  <c r="G161" i="19"/>
  <c r="J160" i="19"/>
  <c r="G160" i="19"/>
  <c r="J159" i="19"/>
  <c r="G159" i="19"/>
  <c r="H155" i="19"/>
  <c r="H153" i="19"/>
  <c r="H152" i="19"/>
  <c r="H151" i="19"/>
  <c r="H150" i="19"/>
  <c r="H149" i="19"/>
  <c r="H148" i="19"/>
  <c r="H147" i="19"/>
  <c r="H146" i="19"/>
  <c r="H145" i="19"/>
  <c r="H144" i="19"/>
  <c r="H143" i="19"/>
  <c r="H281" i="19" l="1"/>
  <c r="J171" i="19"/>
  <c r="E154" i="19" s="1"/>
  <c r="H154" i="19" s="1"/>
  <c r="H156" i="19" s="1"/>
  <c r="G166" i="19"/>
  <c r="G171" i="19" s="1"/>
  <c r="H173" i="19" l="1"/>
  <c r="H14" i="19" s="1"/>
  <c r="H55" i="19" l="1"/>
  <c r="H59" i="19"/>
  <c r="H58" i="19"/>
  <c r="H57" i="19"/>
  <c r="H56" i="19"/>
  <c r="H60" i="19" l="1"/>
  <c r="H174" i="19" l="1"/>
  <c r="H175" i="19" s="1"/>
  <c r="H18" i="19" l="1"/>
  <c r="G74" i="19" l="1"/>
  <c r="G73" i="19"/>
  <c r="H70" i="19"/>
  <c r="H69" i="19"/>
  <c r="H68" i="19"/>
  <c r="H67" i="19"/>
  <c r="H66" i="19"/>
  <c r="H65" i="19"/>
  <c r="H64" i="19"/>
  <c r="H63" i="19"/>
  <c r="H62" i="19"/>
  <c r="H71" i="19" l="1"/>
  <c r="G75" i="19"/>
  <c r="H77" i="19" l="1"/>
  <c r="H78" i="19" l="1"/>
  <c r="H79" i="19" s="1"/>
  <c r="H12" i="19"/>
  <c r="H415" i="19" l="1"/>
  <c r="H416" i="19" s="1"/>
  <c r="H417" i="19" l="1"/>
  <c r="H326" i="19" l="1"/>
  <c r="H16" i="19" l="1"/>
  <c r="H20" i="19" s="1"/>
  <c r="H327" i="19"/>
  <c r="H328" i="19" s="1"/>
  <c r="H21" i="19" l="1"/>
  <c r="H22" i="19" s="1"/>
  <c r="J277" i="19" l="1"/>
</calcChain>
</file>

<file path=xl/sharedStrings.xml><?xml version="1.0" encoding="utf-8"?>
<sst xmlns="http://schemas.openxmlformats.org/spreadsheetml/2006/main" count="633" uniqueCount="248">
  <si>
    <t>Vypracoval: Ing. Marek Bobík</t>
  </si>
  <si>
    <t>Správa mestskej zelene v Košiciach, Rastislavova 79,040 01 Košice</t>
  </si>
  <si>
    <t>Číslo</t>
  </si>
  <si>
    <t xml:space="preserve">                      Náklady</t>
  </si>
  <si>
    <t xml:space="preserve">               Hmotnosť</t>
  </si>
  <si>
    <t>položky</t>
  </si>
  <si>
    <t>Skrátený popis</t>
  </si>
  <si>
    <t>M.j.</t>
  </si>
  <si>
    <t>Množstvo</t>
  </si>
  <si>
    <t>Jednotková</t>
  </si>
  <si>
    <r>
      <t xml:space="preserve">                    spolu v </t>
    </r>
    <r>
      <rPr>
        <b/>
        <sz val="8"/>
        <rFont val="Arial"/>
        <family val="2"/>
        <charset val="238"/>
      </rPr>
      <t>€</t>
    </r>
  </si>
  <si>
    <t xml:space="preserve">                v tonách</t>
  </si>
  <si>
    <t>cenníka</t>
  </si>
  <si>
    <t>cena</t>
  </si>
  <si>
    <t>dodávka</t>
  </si>
  <si>
    <t>montáž</t>
  </si>
  <si>
    <t>jednotková</t>
  </si>
  <si>
    <t>spolu</t>
  </si>
  <si>
    <t>m²</t>
  </si>
  <si>
    <t>Cena je stanovená na základe platného cennika.</t>
  </si>
  <si>
    <t>Spolu:</t>
  </si>
  <si>
    <t>162 70 - 1105 + prípl.</t>
  </si>
  <si>
    <t>Vodorovné premiestnenie zeminy do 15 km (0,1 m³/  m²)</t>
  </si>
  <si>
    <t>185 80 - 4312</t>
  </si>
  <si>
    <t>Zalievka nad 20 m² (0,01 m³/  m²)</t>
  </si>
  <si>
    <t xml:space="preserve">MAT. </t>
  </si>
  <si>
    <t>182 00 - 1111</t>
  </si>
  <si>
    <t>183 40 - 3111</t>
  </si>
  <si>
    <t>Plošná úprva terénu do 0,1 m v rovine</t>
  </si>
  <si>
    <t>Obrobenie pôdy prekopaním v rovine</t>
  </si>
  <si>
    <t>181 30 - 1101</t>
  </si>
  <si>
    <t>Doplnenie zeminy hr. 10 cm</t>
  </si>
  <si>
    <t>183 40 - 3113</t>
  </si>
  <si>
    <t>Obrobenie pôdy frézovaním v rovine</t>
  </si>
  <si>
    <t>183 40 - 3153</t>
  </si>
  <si>
    <t>Obrobenie pôdy hrabaním v rovine x 2</t>
  </si>
  <si>
    <t>180 40 - 2111</t>
  </si>
  <si>
    <t>183 40 - 3161</t>
  </si>
  <si>
    <t>Obrobenie pôdy válcovaním v rovine x 2</t>
  </si>
  <si>
    <t>111 30 - 1111</t>
  </si>
  <si>
    <t>Odstránenie mačiny</t>
  </si>
  <si>
    <t>23 % DPH:</t>
  </si>
  <si>
    <t>Spolu s 23 % DPH:</t>
  </si>
  <si>
    <t>Trávnatý koberec vrátane dovozu + stratné 15%</t>
  </si>
  <si>
    <t>** Fakturovaný bude skutočne realizovaný objem prác a použitých materiálov.</t>
  </si>
  <si>
    <t>t</t>
  </si>
  <si>
    <t>Akcia:  Založenie kobercového trávnika v rovine - Obchdná ulica č. 16, Košice</t>
  </si>
  <si>
    <t>Založenie trávnika mačinovaním v rovine</t>
  </si>
  <si>
    <t>Zemina (0,1 m³/  m²  )</t>
  </si>
  <si>
    <t>122 20 - 1102</t>
  </si>
  <si>
    <r>
      <t>m</t>
    </r>
    <r>
      <rPr>
        <sz val="8"/>
        <rFont val="Calibri"/>
        <family val="2"/>
        <charset val="238"/>
      </rPr>
      <t>³</t>
    </r>
  </si>
  <si>
    <t>162 70 - 1105</t>
  </si>
  <si>
    <t>I. Odkop existujúceho povrchu</t>
  </si>
  <si>
    <t>I. Odkop existujúceho povrchu spolu:</t>
  </si>
  <si>
    <t>m³</t>
  </si>
  <si>
    <t xml:space="preserve">Vytrhanie obrúb kamenných, s vybúraním lôžka, s naložením na dopravný prostriedok </t>
  </si>
  <si>
    <t>m</t>
  </si>
  <si>
    <t>Nakladanie na dopravné prostriedky pre vodorovnú dopravu vybúraných hmôt</t>
  </si>
  <si>
    <t>Odvoz sutiny a vybúraných hmôt na skládku do 1 km</t>
  </si>
  <si>
    <t>Odvoz sutiny a vybúraných hmôt na skládku za každý ďalší 1 km(19km)</t>
  </si>
  <si>
    <t>Poplatok za skladovanie stavebného odpadu (17) betón, tehly, dlaždice, obkladačky a keramika (17 01) Ostatné (O) (17 01, 02, 03)</t>
  </si>
  <si>
    <t>Presun hmôt (vnútrostaveniskový)</t>
  </si>
  <si>
    <t>MAT</t>
  </si>
  <si>
    <t xml:space="preserve">Zásyp jám so zhutnením  sypaninou vo vykopávkach a vybúraných konštr.(základy a ostatné bet. prvky) do 100 m3 </t>
  </si>
  <si>
    <t xml:space="preserve">Zemina pre zásyp po vybúraných konštrukciách </t>
  </si>
  <si>
    <t>Odstránienie obrubníkov + skládkovanie</t>
  </si>
  <si>
    <t>Odstránienie obrubníkov + skládkovanie SPOLU</t>
  </si>
  <si>
    <t>II. Práce založenie kobercového trávnika</t>
  </si>
  <si>
    <t>II. Práce založenie kobercového trávnika spolu:</t>
  </si>
  <si>
    <t>III. Materiál založenie kobercového trávnika</t>
  </si>
  <si>
    <t>III. Materiál založenie kobercového trávnika spolu:</t>
  </si>
  <si>
    <t>979 08 - 1111</t>
  </si>
  <si>
    <t>979 08 - 1121</t>
  </si>
  <si>
    <t>979 08 - 9012</t>
  </si>
  <si>
    <t>174 10 - 1001</t>
  </si>
  <si>
    <t>998 22 - 2012</t>
  </si>
  <si>
    <t>113 20 - 1111</t>
  </si>
  <si>
    <t>979 08 - 7213</t>
  </si>
  <si>
    <t>183 10 1221</t>
  </si>
  <si>
    <t>Hĺbenie jám pre výsadbu rastlín s 50% výmenou pôdy - do 1 m³</t>
  </si>
  <si>
    <t>ks</t>
  </si>
  <si>
    <t>184 10 2115</t>
  </si>
  <si>
    <t>Výsadba rastlín s balom pri Ø balu do 0,6 m</t>
  </si>
  <si>
    <t>Uloženie zavlažovacej rúrky</t>
  </si>
  <si>
    <t>Obalenie kmeňa stromčeka prírodnou jutovinou</t>
  </si>
  <si>
    <t>HZS 1</t>
  </si>
  <si>
    <r>
      <t>Osadenie chráničky</t>
    </r>
    <r>
      <rPr>
        <sz val="8"/>
        <color rgb="FF0000FF"/>
        <rFont val="Book Antiqua"/>
        <family val="1"/>
        <charset val="238"/>
      </rPr>
      <t xml:space="preserve"> (ochrana kmienka pred kosením , dvaja robotníci)</t>
    </r>
  </si>
  <si>
    <t>hod.</t>
  </si>
  <si>
    <t>457 97 1111</t>
  </si>
  <si>
    <t>Rozprestretie netkanej textílie</t>
  </si>
  <si>
    <r>
      <t>m</t>
    </r>
    <r>
      <rPr>
        <vertAlign val="superscript"/>
        <sz val="8"/>
        <rFont val="Book Antiqua"/>
        <family val="1"/>
        <charset val="238"/>
      </rPr>
      <t>2</t>
    </r>
  </si>
  <si>
    <t>184 92 1093</t>
  </si>
  <si>
    <t>Mulčovanie rastlín s hr mulču do 10 cm</t>
  </si>
  <si>
    <t>184 90 1111</t>
  </si>
  <si>
    <t>Osadenie kolov pri dĺžke  - do 3 m</t>
  </si>
  <si>
    <t>184 91 1111</t>
  </si>
  <si>
    <t>Uviazanie stromov ku kolom</t>
  </si>
  <si>
    <t>162 70 1105</t>
  </si>
  <si>
    <t>Vodorovné premiest. ornice (dovoz)  do 10 000 m</t>
  </si>
  <si>
    <t>998 23 1311</t>
  </si>
  <si>
    <t>Presun hmôt pre sadové úpravy</t>
  </si>
  <si>
    <r>
      <t>Dovoz vody</t>
    </r>
    <r>
      <rPr>
        <sz val="8"/>
        <color indexed="17"/>
        <rFont val="Book Antiqua"/>
        <family val="1"/>
        <charset val="238"/>
      </rPr>
      <t xml:space="preserve"> </t>
    </r>
    <r>
      <rPr>
        <sz val="8"/>
        <color rgb="FF0000FF"/>
        <rFont val="Book Antiqua"/>
        <family val="1"/>
        <charset val="238"/>
      </rPr>
      <t xml:space="preserve">(zálievka - stromy) </t>
    </r>
  </si>
  <si>
    <r>
      <t>m</t>
    </r>
    <r>
      <rPr>
        <vertAlign val="superscript"/>
        <sz val="8"/>
        <color indexed="8"/>
        <rFont val="Book Antiqua"/>
        <family val="1"/>
        <charset val="238"/>
      </rPr>
      <t>3</t>
    </r>
  </si>
  <si>
    <t>MAT.</t>
  </si>
  <si>
    <t>Netkaná textília + 15 % na prekrytie</t>
  </si>
  <si>
    <t>Mulčovacia kôra 80l vrece</t>
  </si>
  <si>
    <t>Zemina pre 50 % výmenu</t>
  </si>
  <si>
    <r>
      <t>Popruh</t>
    </r>
    <r>
      <rPr>
        <sz val="8"/>
        <color rgb="FF0000FF"/>
        <rFont val="Book Antiqua"/>
        <family val="1"/>
        <charset val="238"/>
      </rPr>
      <t xml:space="preserve"> (uviazanie stromu ku kotveniu)</t>
    </r>
  </si>
  <si>
    <t>bm</t>
  </si>
  <si>
    <r>
      <t xml:space="preserve">Zavlažovanie- melioračné rúrky Flexi - Ø 80mm </t>
    </r>
    <r>
      <rPr>
        <sz val="8"/>
        <color rgb="FF0000FF"/>
        <rFont val="Book Antiqua"/>
        <family val="1"/>
        <charset val="238"/>
      </rPr>
      <t>(1ks na strom = 4m rúry)</t>
    </r>
  </si>
  <si>
    <t>Voda pre zálievku rastlín</t>
  </si>
  <si>
    <r>
      <t xml:space="preserve">Jutový pás na ochranu kmeňa </t>
    </r>
    <r>
      <rPr>
        <sz val="8"/>
        <color rgb="FF0000FF"/>
        <rFont val="Book Antiqua"/>
        <family val="1"/>
        <charset val="238"/>
      </rPr>
      <t>(0,10m x 25m)</t>
    </r>
  </si>
  <si>
    <t>bal</t>
  </si>
  <si>
    <r>
      <t>Chránička kmeňa</t>
    </r>
    <r>
      <rPr>
        <sz val="8"/>
        <color indexed="17"/>
        <rFont val="Book Antiqua"/>
        <family val="1"/>
        <charset val="238"/>
      </rPr>
      <t xml:space="preserve"> </t>
    </r>
    <r>
      <rPr>
        <sz val="8"/>
        <color rgb="FF0000FF"/>
        <rFont val="Book Antiqua"/>
        <family val="1"/>
        <charset val="238"/>
      </rPr>
      <t>(proti mechanickému poškodeniu kosením)</t>
    </r>
  </si>
  <si>
    <r>
      <t>Záslepka pre drenážne rúry Ø 80 (</t>
    </r>
    <r>
      <rPr>
        <sz val="8"/>
        <color rgb="FF0000FF"/>
        <rFont val="Book Antiqua"/>
        <family val="1"/>
        <charset val="238"/>
      </rPr>
      <t>uzavretie melioračných rúr pred nečistotami</t>
    </r>
    <r>
      <rPr>
        <sz val="8"/>
        <rFont val="Book Antiqua"/>
        <family val="1"/>
        <charset val="238"/>
      </rPr>
      <t>)</t>
    </r>
  </si>
  <si>
    <t>Koly 2,5 m Ø 5 cm</t>
  </si>
  <si>
    <t>Koly - pol. 2 m ( 6 cm)</t>
  </si>
  <si>
    <t>Akcia:  Výsadba stromov - Obchdná ulica č. 16, Košice</t>
  </si>
  <si>
    <t>Sadové úpravy</t>
  </si>
  <si>
    <t>I.Výsadba stromov</t>
  </si>
  <si>
    <t>I.Výsadba stromov spolu:</t>
  </si>
  <si>
    <t>II. Materiál pre výsadbu stromov</t>
  </si>
  <si>
    <t>II. Materiál pre výsadbu stromov spolu:</t>
  </si>
  <si>
    <t>Vodorovné premiestnenie ornice do 10 000 m</t>
  </si>
  <si>
    <t xml:space="preserve"> + príplatok za každých 1 000 m</t>
  </si>
  <si>
    <t>m³*km</t>
  </si>
  <si>
    <t>Presun hmôt pre sadové úpravy - vnútrostaveniskový</t>
  </si>
  <si>
    <t>Presun hmôt - vnútrostaveniskový</t>
  </si>
  <si>
    <t>Dovoz vody pre zálievku rastlín 
(pri dovoze vody nad vzdialenosť 20 km (tam aj späť) je prirážka 10 % z ceny dovozu vody za každý začatý km jazdy naviac.)</t>
  </si>
  <si>
    <t>-</t>
  </si>
  <si>
    <t>(Skladanie) Nakladanie a prekladanie neuľahnutého výkopku prekladanie výkopku z hornín 1 až 4</t>
  </si>
  <si>
    <t>Poplatok za uloženie ornice</t>
  </si>
  <si>
    <t>Zhotovenie vrstvy z geotextílie, do sklonu 1:5
Ochranný pás geotextílie okolo záhonu šírky 30 cm 
-pre záhony bez obrubníka
-bez výsadby
-proti zarastaniu trávnika a koseniu
-množstvo odhadnuté - závisle od tvaru záhonu a šírky balu geotextílie
-v samotnom záhone - mieste výsadby trvaliek geotextíliu nepoužijeme</t>
  </si>
  <si>
    <t>Hĺbenie jám bez výmeny pôdy, s prípadným naložením na dopravný prostriedok, odvozom do 20 km a so zložením, objemu - do 0,01 m3</t>
  </si>
  <si>
    <t>Výsadba trvaliek so zaliatím – v záhonoch</t>
  </si>
  <si>
    <t>minimálne K9</t>
  </si>
  <si>
    <t xml:space="preserve">Anemone hupehensis ´Whirlwind´ </t>
  </si>
  <si>
    <t>Hemerocallis ´Fooled Me´ / Bakabana / Happy Returns</t>
  </si>
  <si>
    <t>Hosta ´Blue Ivory´ / Krossa Regal / Northen Exposure</t>
  </si>
  <si>
    <t>Hosta ´Winter Snow´ / Hosta ´Sum and Substance´</t>
  </si>
  <si>
    <t>Zemina - kompostovaný substrát - pre plošnú výmenu zeminy pre záhony a 
pre doplnenie zeminy v okolí obnovy trávnika (1cm)</t>
  </si>
  <si>
    <t>Voda</t>
  </si>
  <si>
    <t>Geotextília čierna (netkaná, filtračná - priepustná) pre kôrou zamulčované plochy
(geotextíliu ukladáme tak, aby bol mulčovací materiál zarovno s terénom / obrubníkmi. Štandardne 7 cm pod okolitým terénom.)
(množstvo orientačné - veľmi závislé od šírky pásu)</t>
  </si>
  <si>
    <t>Drôt (upevnenie geotextílie), Ø3,1mm</t>
  </si>
  <si>
    <t>kg</t>
  </si>
  <si>
    <r>
      <t xml:space="preserve">Rozprestretie a urovnanie ornice s prípadným nutným premiestnením hromád alebo dočasných skládok na miesto spotreby zo vzdialenosti do 30 m pri súvislej vrstve do 500 m², hrúbky vrstvy – do 10 cm
</t>
    </r>
    <r>
      <rPr>
        <sz val="8"/>
        <color rgb="FF00B050"/>
        <rFont val="Times New Roman"/>
        <family val="1"/>
        <charset val="238"/>
      </rPr>
      <t>(5cm, len vysádzaná plocha, nie plocha pod geotextíliou na okrajoch záhona)</t>
    </r>
  </si>
  <si>
    <r>
      <rPr>
        <sz val="8"/>
        <color rgb="FF00B050"/>
        <rFont val="Times New Roman"/>
        <family val="1"/>
        <charset val="238"/>
      </rPr>
      <t>(Vytýčenie a)</t>
    </r>
    <r>
      <rPr>
        <sz val="8"/>
        <color theme="1"/>
        <rFont val="Times New Roman"/>
        <family val="1"/>
        <charset val="238"/>
      </rPr>
      <t xml:space="preserve"> založenie záhonu s urovnaním, naložením odpadu na dopravný prostriedok, odvoz do 20 km a zloženie – v hornine 1-2</t>
    </r>
  </si>
  <si>
    <r>
      <t xml:space="preserve">Mulčovanie kôrou – do 10 cm, </t>
    </r>
    <r>
      <rPr>
        <sz val="8"/>
        <color rgb="FF00B050"/>
        <rFont val="Times New Roman"/>
        <family val="1"/>
        <charset val="238"/>
      </rPr>
      <t xml:space="preserve">záhony trvaliek </t>
    </r>
  </si>
  <si>
    <r>
      <t xml:space="preserve">Odkopávky a prekopávky nezapažené pre cesty s premiestením výkopku v priečnych prof. na vzdial. do 15 m alebo s naložením na dopravný prostriedok, v hornine (do) 3 </t>
    </r>
    <r>
      <rPr>
        <sz val="8"/>
        <color rgb="FFFF0000"/>
        <rFont val="Times New Roman"/>
        <family val="1"/>
        <charset val="238"/>
      </rPr>
      <t>nad 100 do 1000 m3</t>
    </r>
    <r>
      <rPr>
        <vertAlign val="superscript"/>
        <sz val="8"/>
        <rFont val="Times New Roman"/>
        <family val="1"/>
        <charset val="238"/>
      </rPr>
      <t xml:space="preserve">
</t>
    </r>
    <r>
      <rPr>
        <sz val="8"/>
        <rFont val="Times New Roman"/>
        <family val="1"/>
        <charset val="238"/>
      </rPr>
      <t xml:space="preserve">(po zamulčovaní 7cm bude okraj zarovno s okolitým terénom)
Navrhované je plošné doplnenie substrátu 5cm - výmena zeminy. 
</t>
    </r>
    <r>
      <rPr>
        <sz val="8"/>
        <color rgb="FF00B050"/>
        <rFont val="Times New Roman"/>
        <family val="1"/>
        <charset val="238"/>
      </rPr>
      <t>Súčasný terén presahuje nad obrubník cca 3cm.</t>
    </r>
    <r>
      <rPr>
        <sz val="8"/>
        <rFont val="Times New Roman"/>
        <family val="1"/>
        <charset val="238"/>
      </rPr>
      <t xml:space="preserve">
-Odkope sa 7</t>
    </r>
    <r>
      <rPr>
        <sz val="8"/>
        <color rgb="FF00B050"/>
        <rFont val="Times New Roman"/>
        <family val="1"/>
        <charset val="238"/>
      </rPr>
      <t>+3</t>
    </r>
    <r>
      <rPr>
        <sz val="8"/>
        <rFont val="Times New Roman"/>
        <family val="1"/>
        <charset val="238"/>
      </rPr>
      <t xml:space="preserve"> cm na celej ploche záhonu (-7cm oproti obrubníku).
-Odkope sa 5 cm v mieste výsadby. (Nie pre ochranný pás geotextílie po okrajoch záhonu.) 
(-12cm oproti obrubníku)
-Následne len v mieste výsadby (nie v ochrannom páse bez výsadby) terén prekopeme a doplníme substrát a premiešame.
-Po odkope a doplnení zeminy a zamulčovaní bude mulč zarovno s trávnikom (max 2cm nad trávnikom) alebo max 2cm pod obrubníkom. </t>
    </r>
  </si>
  <si>
    <t>Mulčovacia štiepka prírodná - aj hrubá z konárikov s kôrou (7 cm výška) - (alternatívne mulčovacia kôra)</t>
  </si>
  <si>
    <t>II. Materiál pre výsadbu trvaliek spolu:</t>
  </si>
  <si>
    <t xml:space="preserve">II. Materiál pre výsadbu trvaliek </t>
  </si>
  <si>
    <t>I.Práce pre výsadbu trvaliek spolu:</t>
  </si>
  <si>
    <t>I.Práce pre výsadbu trvaliek</t>
  </si>
  <si>
    <t>162 70 - 1109</t>
  </si>
  <si>
    <t>998 23 - 1311</t>
  </si>
  <si>
    <t>185 85 - 1111</t>
  </si>
  <si>
    <t>122 20 - 2202</t>
  </si>
  <si>
    <t>167 10 - 1101</t>
  </si>
  <si>
    <t>183 20 - 5111</t>
  </si>
  <si>
    <t>457 97 - 9112</t>
  </si>
  <si>
    <t>183 10 - 1111</t>
  </si>
  <si>
    <t>183 20 - 4112</t>
  </si>
  <si>
    <t>184 92 - 1093</t>
  </si>
  <si>
    <t xml:space="preserve">Akcia:  </t>
  </si>
  <si>
    <t>Založenie kobercového trávnika v rovine - Obchdná ulica č. 16, Košice</t>
  </si>
  <si>
    <t>Výsadba stromov - Obchdná ulica č. 16, Košice</t>
  </si>
  <si>
    <t xml:space="preserve"> Strana č. 2</t>
  </si>
  <si>
    <t xml:space="preserve"> Strana č. 9</t>
  </si>
  <si>
    <t>Akcia:  Revitalizácia trávnika v rovine - Obchdná ulica č. 16, Košice</t>
  </si>
  <si>
    <t xml:space="preserve"> Strana č. 3</t>
  </si>
  <si>
    <t xml:space="preserve"> Strany č. 4-5</t>
  </si>
  <si>
    <t>111 10 - 4211</t>
  </si>
  <si>
    <t xml:space="preserve">Pokosenie trávnika s prípadným zhrabaním a naložením zhrabkov na dopravný prostriedok, odvozom do 20 km a so zložením  parterového v rovine alebo na svahu do 1:5 </t>
  </si>
  <si>
    <t>Založenie trávnika výsevom v rovine</t>
  </si>
  <si>
    <t xml:space="preserve">183 40 - 5331    </t>
  </si>
  <si>
    <t xml:space="preserve">Prevzdušnenie trávnika vertikulátorom v rovine nad 500m2                                                                                                                                                                                                      </t>
  </si>
  <si>
    <t xml:space="preserve">Plošná úprava terénu, nerovnosti do +-100 mm v rovine  </t>
  </si>
  <si>
    <t>Trávne osivo (0,03 kg/m2 x 6,80€)</t>
  </si>
  <si>
    <t>I. Práce založenie trávnika výsevom</t>
  </si>
  <si>
    <t>I. Práce založenie trávnika výsevom spolu:</t>
  </si>
  <si>
    <t>II. Materiál založenie trávnika výsevom</t>
  </si>
  <si>
    <t>II. Materiál založenie trávnika výsevom spolu:</t>
  </si>
  <si>
    <t xml:space="preserve"> Revitalizácia trávnika v rovine - Obchdná ulica č. 16, Košice</t>
  </si>
  <si>
    <t xml:space="preserve"> 17 _ Výkopová zemina a kamenivo /Číslo odpadu 170504/ (58,2 m³ x 1,4 = 81,48 t). KOSIT</t>
  </si>
  <si>
    <t>Akcia:  Odstránienie obrubníkov_ prenajatá plocha MČ Západ - Obchdná ulica č. 16, Košice</t>
  </si>
  <si>
    <t>Akcia:  Odstránienie obrubníkov - ostané obrubníky - Obchdná ulica č. 16, Košice</t>
  </si>
  <si>
    <t xml:space="preserve"> prípl.</t>
  </si>
  <si>
    <t xml:space="preserve">162 70 - 1105 </t>
  </si>
  <si>
    <t>Vodorovné premiestnenie zeminy do 10 km</t>
  </si>
  <si>
    <t>Vodorovné premiestnenie zeminy príplatok ZKD 1 km x 5</t>
  </si>
  <si>
    <t>Odstránienie obrubníkov_ prenajatá plocha MČ Západ - Obchdná ulica č. 16, Košice</t>
  </si>
  <si>
    <t>Odstránienie obrubníkov - ostané obrubníky - Obchdná ulica č. 16, Košice</t>
  </si>
  <si>
    <t>Geranium macrorrhizum (wild form) / Pachysandra terminalis (Bernátovce)</t>
  </si>
  <si>
    <t>Lysimachia punctata</t>
  </si>
  <si>
    <t>Gaura lindheimeri Sparkle White 
(krátkoveká blúdivka - presemeňuje)</t>
  </si>
  <si>
    <t>Calamagrostis brachytricha  / Pennisetum alopecuroides Hameln / Chasmantium latifolium</t>
  </si>
  <si>
    <t>Carex morrowii ´Ice Dance´ / Carex morrowii ´Aureovariegata´</t>
  </si>
  <si>
    <t>Epimedium versicolor ´Sulphureum´ / Heuchera americana ´Palace Purple´ (krátkoveká)</t>
  </si>
  <si>
    <t>Rudbeckia fulgida var. sullivantii Goldstrum / Rudbeckia subtomentosa</t>
  </si>
  <si>
    <t>Hypericum calycinum Hidcote Gold</t>
  </si>
  <si>
    <t>Akcia:  Oplotenie trvalkového a dažďového záhona_ Fontána Zuzkin park, Košice</t>
  </si>
  <si>
    <t>Inštalácia lana na stĺpy</t>
  </si>
  <si>
    <t>HRANOL 70x70 2.5M
Štvorhranný tlakovo impregnovaný plotový stĺp s plochou hlavou</t>
  </si>
  <si>
    <t>Domax PWU Pätka 70x685x180mm skrutkovacia zinok</t>
  </si>
  <si>
    <t>Osadzovanie drevených stĺpikov a vzpier .plotových priemer nad. 70 x 70mm</t>
  </si>
  <si>
    <t>338 95 - 1111</t>
  </si>
  <si>
    <t>Osadenie zemnej pätky - skrutkovacej</t>
  </si>
  <si>
    <t xml:space="preserve">Lano konopné, zatočené, prírodné, priemer 16mm (koef. 1.2)   </t>
  </si>
  <si>
    <t>Oplotenie trvalkového a dažďového záhona</t>
  </si>
  <si>
    <t>Oplotenie trvalkového a dažďového záhona SPOLU</t>
  </si>
  <si>
    <t>sub.</t>
  </si>
  <si>
    <t>Spojovací materiál 24 kls x 2,86 €</t>
  </si>
  <si>
    <t>Košice, 09/2025</t>
  </si>
  <si>
    <t xml:space="preserve"> Strana č. 10</t>
  </si>
  <si>
    <t>Vodorovné premiestnenie ornice do 10 000 m (odvoz)</t>
  </si>
  <si>
    <t>Príplatok za každých 1 000 m (odvoz)</t>
  </si>
  <si>
    <r>
      <t xml:space="preserve">Nakladanie a prekladanie neuľahnutého výkopku nakladanie výkopku z hornín 1 až 4 do 100 m3 </t>
    </r>
    <r>
      <rPr>
        <sz val="8"/>
        <color rgb="FFFF0000"/>
        <rFont val="Times New Roman"/>
        <family val="1"/>
        <charset val="238"/>
      </rPr>
      <t>(zvyšná zemina z hromád alebo dočasných skládok)</t>
    </r>
  </si>
  <si>
    <t>Krytka stĺpika 7 x 7 cm sivá</t>
  </si>
  <si>
    <t>Odvoz sutiny a vybúraných hmôt na skládku za každý ďalší 1 km</t>
  </si>
  <si>
    <t>t*km</t>
  </si>
  <si>
    <t>Demontáž jestvujúceho mobiliáru alebo ihriskových prvkov  - lavičiek a košov alebo iných drobných technických prvkov, vrátane základov. Zásyp jám zeminou z výkopov</t>
  </si>
  <si>
    <t xml:space="preserve">Vytrhanie obrúb betónových, s vybúraním lôžka, s premiestnením hmôt na skládku na vzdialenosť do 3 m alebo s naložením na dopravný prostriedok chodníkových ležatých </t>
  </si>
  <si>
    <t>mont</t>
  </si>
  <si>
    <t>sada</t>
  </si>
  <si>
    <t>Uloženie kameňov pod otvorený odkvap (HZS 1 - zahrňuje práce menej náročné)</t>
  </si>
  <si>
    <t>kamene priemeru cca 10 cm na ploche aspoň 50 x 50 cm</t>
  </si>
  <si>
    <r>
      <t xml:space="preserve">Poplatok za zhodnocovanie stavebného odpadu (17) betón, tehly, dlaždice, obkladačky a keramika
</t>
    </r>
    <r>
      <rPr>
        <sz val="8"/>
        <color rgb="FF00B050"/>
        <rFont val="Times New Roman"/>
        <family val="1"/>
        <charset val="238"/>
      </rPr>
      <t>(obrubníky, ich základy, základy stojanov, iná suť nájdená pri odkopoch)</t>
    </r>
  </si>
  <si>
    <r>
      <t xml:space="preserve">Odstránenie krytov s premiestnením hmôt na skládku na vzdialenosť do 3 m alebo s naložením na dopravný prostriedok z kameniva ťaženého, hr. vrstvy nad 100 do 200 mm  
</t>
    </r>
    <r>
      <rPr>
        <sz val="8"/>
        <color rgb="FF00B050"/>
        <rFont val="Times New Roman"/>
        <family val="1"/>
        <charset val="238"/>
      </rPr>
      <t>(200mm odhadnuté)</t>
    </r>
  </si>
  <si>
    <t>979 08 - 9801</t>
  </si>
  <si>
    <t>113 20 - 5111</t>
  </si>
  <si>
    <t>113 10 - 7112</t>
  </si>
  <si>
    <t>Búracie práce</t>
  </si>
  <si>
    <t>Plošná výmera zeminy pre záhony</t>
  </si>
  <si>
    <t xml:space="preserve">Výsadba trvaliek </t>
  </si>
  <si>
    <t>Ostatný materiál</t>
  </si>
  <si>
    <t xml:space="preserve"> Strana č.11</t>
  </si>
  <si>
    <t>Akcia:  Výsadba dažďovej záhrady a trvalkového záhona  - Fontána Zuzkin park, Košice</t>
  </si>
  <si>
    <t xml:space="preserve"> Výsadba dažďovej záhrady a trvalkového záhona  - Fontána Zuzkin park, Košice</t>
  </si>
  <si>
    <t xml:space="preserve"> Strany č. 1 - 11</t>
  </si>
  <si>
    <t xml:space="preserve"> Strana č. 6-8</t>
  </si>
  <si>
    <t>Odkopávky a prekopávky nezapažené s prehodením výkopku na vzdialenosť do 3 m alebo s naložením na dopravný prostriedok v horninách 3 nad 100 do 1000 m3 (582 m² x 0,1 m =58,2 m³)</t>
  </si>
  <si>
    <t>Vodorovné premiestnenie ornice do 10 000 m (582 m² x 0,1 m = 58,2 m³)</t>
  </si>
  <si>
    <t>Príplatok za každých 1 000 m ( 58,2 m³ x 5 km =291 m³ )</t>
  </si>
  <si>
    <t>Ptríplatok ZKD 1 km (1 km x 0,63 € = 0,63 €)</t>
  </si>
  <si>
    <t>Rekapitulácia - výkaz výmer</t>
  </si>
  <si>
    <t>Výkaz výmer</t>
  </si>
  <si>
    <r>
      <t xml:space="preserve">Prunus mahaleb - viackmeň </t>
    </r>
    <r>
      <rPr>
        <sz val="8"/>
        <rFont val="Times New Roman"/>
        <family val="1"/>
        <charset val="238"/>
      </rPr>
      <t xml:space="preserve">Ø </t>
    </r>
    <r>
      <rPr>
        <sz val="8"/>
        <rFont val="Book Antiqua"/>
        <family val="1"/>
        <charset val="238"/>
      </rPr>
      <t xml:space="preserve">10 - 12  cm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</si>
</sst>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_-* #,##0.00\ _K_č_-;\-* #,##0.00\ _K_č_-;_-* &quot;-&quot;??\ _K_č_-;_-@_-"/>
    <numFmt numFmtId="165" formatCode="#,##0.000"/>
    <numFmt numFmtId="166" formatCode="#,##0.00\ [$€-1]"/>
    <numFmt numFmtId="167" formatCode="#,##0.00\ &quot;€&quot;"/>
    <numFmt numFmtId="168" formatCode="#,##0.000\ &quot;€&quot;"/>
    <numFmt numFmtId="169" formatCode="_-* #,##0.000\ [$€-1]_-;\-* #,##0.000\ [$€-1]_-;_-* &quot;-&quot;???\ [$€-1]_-;_-@_-"/>
    <numFmt numFmtId="170" formatCode="_-* #,##0.000\ &quot;€&quot;_-;\-* #,##0.000\ &quot;€&quot;_-;_-* &quot;-&quot;???\ &quot;€&quot;_-;_-@_-"/>
    <numFmt numFmtId="171" formatCode="000&quot; &quot;00&quot; &quot;0000"/>
    <numFmt numFmtId="172" formatCode="0.00;\-0.00"/>
    <numFmt numFmtId="173" formatCode="_-* #,##0.00\ &quot;€&quot;_-;\-* #,##0.00\ &quot;€&quot;_-;_-* &quot;-&quot;??\ &quot;€&quot;_-;_-@"/>
    <numFmt numFmtId="174" formatCode="0.000"/>
    <numFmt numFmtId="175" formatCode="###0.000;\-###0.000"/>
    <numFmt numFmtId="176" formatCode="0.0000&quot; t&quot;"/>
    <numFmt numFmtId="177" formatCode="0.000&quot; t&quot;"/>
  </numFmts>
  <fonts count="29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8"/>
      <name val="Arial"/>
      <family val="2"/>
      <charset val="238"/>
    </font>
    <font>
      <b/>
      <sz val="10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8"/>
      <name val="Times New Roman"/>
      <family val="1"/>
      <charset val="238"/>
    </font>
    <font>
      <sz val="8"/>
      <name val="Times New Roman"/>
      <family val="1"/>
      <charset val="238"/>
    </font>
    <font>
      <sz val="8"/>
      <name val="Calibri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8"/>
      <name val="Arial"/>
      <family val="2"/>
      <charset val="238"/>
    </font>
    <font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Arial"/>
      <family val="2"/>
      <charset val="238"/>
    </font>
    <font>
      <sz val="8"/>
      <color theme="1"/>
      <name val="Times New Roman"/>
      <family val="1"/>
      <charset val="238"/>
    </font>
    <font>
      <sz val="8"/>
      <name val="Book Antiqua"/>
      <family val="1"/>
      <charset val="238"/>
    </font>
    <font>
      <b/>
      <sz val="8"/>
      <name val="Book Antiqua"/>
      <family val="1"/>
      <charset val="238"/>
    </font>
    <font>
      <sz val="8"/>
      <color rgb="FF0000FF"/>
      <name val="Book Antiqua"/>
      <family val="1"/>
      <charset val="238"/>
    </font>
    <font>
      <vertAlign val="superscript"/>
      <sz val="8"/>
      <name val="Book Antiqua"/>
      <family val="1"/>
      <charset val="238"/>
    </font>
    <font>
      <sz val="8"/>
      <color indexed="17"/>
      <name val="Book Antiqua"/>
      <family val="1"/>
      <charset val="238"/>
    </font>
    <font>
      <vertAlign val="superscript"/>
      <sz val="8"/>
      <color indexed="8"/>
      <name val="Book Antiqua"/>
      <family val="1"/>
      <charset val="238"/>
    </font>
    <font>
      <sz val="11"/>
      <color rgb="FF000000"/>
      <name val="Calibri"/>
      <family val="2"/>
    </font>
    <font>
      <sz val="8"/>
      <color rgb="FFFF0000"/>
      <name val="Times New Roman"/>
      <family val="1"/>
      <charset val="238"/>
    </font>
    <font>
      <vertAlign val="superscript"/>
      <sz val="8"/>
      <name val="Times New Roman"/>
      <family val="1"/>
      <charset val="238"/>
    </font>
    <font>
      <sz val="8"/>
      <color rgb="FF00B050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sz val="8"/>
      <color rgb="FF0000FF"/>
      <name val="Times New Roman"/>
      <family val="1"/>
      <charset val="238"/>
    </font>
    <font>
      <sz val="8"/>
      <color indexed="12"/>
      <name val="Times New Roman"/>
      <family val="1"/>
      <charset val="238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164" fontId="1" fillId="0" borderId="0" applyFont="0" applyFill="0" applyBorder="0" applyAlignment="0" applyProtection="0"/>
    <xf numFmtId="0" fontId="8" fillId="0" borderId="0"/>
    <xf numFmtId="0" fontId="8" fillId="0" borderId="0"/>
    <xf numFmtId="0" fontId="9" fillId="0" borderId="0"/>
    <xf numFmtId="44" fontId="13" fillId="0" borderId="12"/>
    <xf numFmtId="173" fontId="21" fillId="0" borderId="0"/>
    <xf numFmtId="0" fontId="28" fillId="0" borderId="0"/>
  </cellStyleXfs>
  <cellXfs count="242">
    <xf numFmtId="0" fontId="0" fillId="0" borderId="0" xfId="0"/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2" xfId="0" applyFont="1" applyBorder="1"/>
    <xf numFmtId="0" fontId="5" fillId="0" borderId="3" xfId="0" applyFont="1" applyBorder="1"/>
    <xf numFmtId="0" fontId="5" fillId="0" borderId="4" xfId="0" applyFont="1" applyBorder="1" applyAlignment="1">
      <alignment horizontal="center"/>
    </xf>
    <xf numFmtId="0" fontId="5" fillId="0" borderId="5" xfId="0" applyFont="1" applyBorder="1"/>
    <xf numFmtId="0" fontId="5" fillId="0" borderId="6" xfId="0" applyFont="1" applyBorder="1"/>
    <xf numFmtId="0" fontId="5" fillId="0" borderId="7" xfId="0" applyFont="1" applyBorder="1"/>
    <xf numFmtId="0" fontId="5" fillId="0" borderId="5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6" fillId="0" borderId="12" xfId="0" applyFont="1" applyBorder="1" applyAlignment="1">
      <alignment horizontal="center" vertical="center"/>
    </xf>
    <xf numFmtId="4" fontId="6" fillId="0" borderId="12" xfId="0" applyNumberFormat="1" applyFont="1" applyBorder="1" applyAlignment="1">
      <alignment horizontal="right" vertical="center"/>
    </xf>
    <xf numFmtId="164" fontId="5" fillId="0" borderId="12" xfId="1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165" fontId="6" fillId="0" borderId="12" xfId="0" applyNumberFormat="1" applyFont="1" applyBorder="1" applyAlignment="1">
      <alignment horizontal="right" vertical="center"/>
    </xf>
    <xf numFmtId="0" fontId="5" fillId="0" borderId="12" xfId="0" applyFont="1" applyBorder="1" applyAlignment="1">
      <alignment horizontal="left"/>
    </xf>
    <xf numFmtId="0" fontId="6" fillId="0" borderId="12" xfId="0" applyFont="1" applyBorder="1" applyAlignment="1">
      <alignment horizontal="left" vertical="center" wrapText="1"/>
    </xf>
    <xf numFmtId="4" fontId="6" fillId="0" borderId="12" xfId="0" applyNumberFormat="1" applyFont="1" applyBorder="1"/>
    <xf numFmtId="0" fontId="5" fillId="0" borderId="12" xfId="0" applyFont="1" applyBorder="1" applyAlignment="1">
      <alignment horizontal="center" vertical="center"/>
    </xf>
    <xf numFmtId="4" fontId="5" fillId="0" borderId="12" xfId="0" applyNumberFormat="1" applyFont="1" applyBorder="1" applyAlignment="1">
      <alignment horizontal="right"/>
    </xf>
    <xf numFmtId="0" fontId="5" fillId="0" borderId="12" xfId="0" applyFont="1" applyBorder="1" applyAlignment="1">
      <alignment horizontal="left" wrapText="1"/>
    </xf>
    <xf numFmtId="4" fontId="5" fillId="0" borderId="12" xfId="0" applyNumberFormat="1" applyFont="1" applyBorder="1" applyAlignment="1">
      <alignment horizontal="right" vertical="center"/>
    </xf>
    <xf numFmtId="166" fontId="5" fillId="0" borderId="12" xfId="1" applyNumberFormat="1" applyFont="1" applyFill="1" applyBorder="1" applyAlignment="1">
      <alignment horizontal="right"/>
    </xf>
    <xf numFmtId="166" fontId="5" fillId="0" borderId="12" xfId="1" applyNumberFormat="1" applyFont="1" applyBorder="1" applyAlignment="1">
      <alignment horizontal="right" vertical="center"/>
    </xf>
    <xf numFmtId="166" fontId="6" fillId="0" borderId="12" xfId="1" applyNumberFormat="1" applyFont="1" applyFill="1" applyBorder="1" applyAlignment="1">
      <alignment horizontal="right"/>
    </xf>
    <xf numFmtId="4" fontId="6" fillId="0" borderId="13" xfId="0" applyNumberFormat="1" applyFont="1" applyBorder="1" applyAlignment="1">
      <alignment horizontal="right"/>
    </xf>
    <xf numFmtId="164" fontId="5" fillId="0" borderId="13" xfId="1" applyFont="1" applyFill="1" applyBorder="1" applyAlignment="1">
      <alignment horizontal="center"/>
    </xf>
    <xf numFmtId="4" fontId="6" fillId="0" borderId="13" xfId="1" applyNumberFormat="1" applyFont="1" applyFill="1" applyBorder="1" applyAlignment="1">
      <alignment horizontal="right"/>
    </xf>
    <xf numFmtId="4" fontId="6" fillId="0" borderId="12" xfId="0" applyNumberFormat="1" applyFont="1" applyBorder="1" applyAlignment="1">
      <alignment horizontal="right"/>
    </xf>
    <xf numFmtId="164" fontId="5" fillId="0" borderId="12" xfId="1" applyFont="1" applyFill="1" applyBorder="1" applyAlignment="1">
      <alignment horizontal="center"/>
    </xf>
    <xf numFmtId="4" fontId="6" fillId="0" borderId="12" xfId="1" applyNumberFormat="1" applyFont="1" applyFill="1" applyBorder="1" applyAlignment="1">
      <alignment horizontal="right"/>
    </xf>
    <xf numFmtId="4" fontId="6" fillId="0" borderId="12" xfId="0" applyNumberFormat="1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center" vertical="center"/>
    </xf>
    <xf numFmtId="4" fontId="5" fillId="0" borderId="0" xfId="0" applyNumberFormat="1" applyFont="1" applyAlignment="1">
      <alignment horizontal="right" vertical="center"/>
    </xf>
    <xf numFmtId="164" fontId="5" fillId="0" borderId="0" xfId="1" applyFont="1" applyFill="1" applyBorder="1" applyAlignment="1">
      <alignment horizontal="center" vertical="center"/>
    </xf>
    <xf numFmtId="166" fontId="5" fillId="0" borderId="0" xfId="1" applyNumberFormat="1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164" fontId="5" fillId="0" borderId="15" xfId="1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0" borderId="15" xfId="0" applyFont="1" applyBorder="1" applyAlignment="1">
      <alignment horizontal="left" vertical="center" wrapText="1"/>
    </xf>
    <xf numFmtId="4" fontId="6" fillId="0" borderId="15" xfId="0" applyNumberFormat="1" applyFont="1" applyBorder="1"/>
    <xf numFmtId="165" fontId="6" fillId="0" borderId="15" xfId="0" applyNumberFormat="1" applyFont="1" applyBorder="1" applyAlignment="1">
      <alignment horizontal="right" vertical="center"/>
    </xf>
    <xf numFmtId="166" fontId="6" fillId="0" borderId="15" xfId="1" applyNumberFormat="1" applyFont="1" applyFill="1" applyBorder="1" applyAlignment="1">
      <alignment horizontal="right"/>
    </xf>
    <xf numFmtId="0" fontId="4" fillId="0" borderId="0" xfId="0" applyFont="1" applyAlignment="1">
      <alignment horizontal="center"/>
    </xf>
    <xf numFmtId="166" fontId="6" fillId="0" borderId="12" xfId="1" applyNumberFormat="1" applyFont="1" applyFill="1" applyBorder="1" applyAlignment="1">
      <alignment horizontal="right" vertical="center"/>
    </xf>
    <xf numFmtId="0" fontId="6" fillId="0" borderId="10" xfId="0" applyFont="1" applyBorder="1" applyAlignment="1">
      <alignment horizontal="left"/>
    </xf>
    <xf numFmtId="0" fontId="6" fillId="0" borderId="10" xfId="0" applyFont="1" applyBorder="1" applyAlignment="1">
      <alignment horizontal="left" vertical="center"/>
    </xf>
    <xf numFmtId="0" fontId="6" fillId="0" borderId="10" xfId="0" applyFont="1" applyBorder="1" applyAlignment="1">
      <alignment horizontal="left" wrapText="1"/>
    </xf>
    <xf numFmtId="0" fontId="5" fillId="0" borderId="10" xfId="0" applyFont="1" applyBorder="1" applyAlignment="1">
      <alignment horizontal="left"/>
    </xf>
    <xf numFmtId="167" fontId="6" fillId="0" borderId="12" xfId="0" applyNumberFormat="1" applyFont="1" applyBorder="1" applyAlignment="1">
      <alignment horizontal="right" vertical="center"/>
    </xf>
    <xf numFmtId="167" fontId="5" fillId="0" borderId="12" xfId="1" applyNumberFormat="1" applyFont="1" applyFill="1" applyBorder="1" applyAlignment="1">
      <alignment horizontal="center" vertical="center"/>
    </xf>
    <xf numFmtId="167" fontId="6" fillId="0" borderId="12" xfId="1" applyNumberFormat="1" applyFont="1" applyFill="1" applyBorder="1" applyAlignment="1">
      <alignment horizontal="right" vertical="center"/>
    </xf>
    <xf numFmtId="167" fontId="5" fillId="0" borderId="12" xfId="1" applyNumberFormat="1" applyFont="1" applyFill="1" applyBorder="1" applyAlignment="1">
      <alignment horizontal="right" vertical="center"/>
    </xf>
    <xf numFmtId="167" fontId="6" fillId="0" borderId="12" xfId="1" applyNumberFormat="1" applyFont="1" applyFill="1" applyBorder="1" applyAlignment="1">
      <alignment horizontal="right"/>
    </xf>
    <xf numFmtId="167" fontId="6" fillId="0" borderId="12" xfId="0" applyNumberFormat="1" applyFont="1" applyBorder="1" applyAlignment="1">
      <alignment horizontal="right"/>
    </xf>
    <xf numFmtId="167" fontId="5" fillId="0" borderId="12" xfId="1" applyNumberFormat="1" applyFont="1" applyFill="1" applyBorder="1" applyAlignment="1">
      <alignment horizontal="right"/>
    </xf>
    <xf numFmtId="168" fontId="6" fillId="0" borderId="12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6" fillId="0" borderId="10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6" fillId="0" borderId="10" xfId="0" applyFont="1" applyBorder="1" applyAlignment="1">
      <alignment horizontal="left" vertical="center" wrapText="1"/>
    </xf>
    <xf numFmtId="4" fontId="6" fillId="0" borderId="10" xfId="0" applyNumberFormat="1" applyFont="1" applyBorder="1" applyAlignment="1">
      <alignment horizontal="right" vertical="center"/>
    </xf>
    <xf numFmtId="167" fontId="6" fillId="0" borderId="10" xfId="0" applyNumberFormat="1" applyFont="1" applyBorder="1" applyAlignment="1">
      <alignment horizontal="right" vertical="center"/>
    </xf>
    <xf numFmtId="164" fontId="5" fillId="0" borderId="10" xfId="1" applyFont="1" applyFill="1" applyBorder="1" applyAlignment="1">
      <alignment horizontal="center" vertical="center"/>
    </xf>
    <xf numFmtId="4" fontId="6" fillId="0" borderId="10" xfId="0" applyNumberFormat="1" applyFont="1" applyBorder="1" applyAlignment="1">
      <alignment horizontal="right"/>
    </xf>
    <xf numFmtId="0" fontId="6" fillId="0" borderId="9" xfId="0" applyFont="1" applyBorder="1" applyAlignment="1">
      <alignment horizontal="center" vertical="center"/>
    </xf>
    <xf numFmtId="4" fontId="6" fillId="0" borderId="10" xfId="0" applyNumberFormat="1" applyFont="1" applyBorder="1" applyAlignment="1">
      <alignment vertical="center"/>
    </xf>
    <xf numFmtId="167" fontId="5" fillId="0" borderId="10" xfId="1" applyNumberFormat="1" applyFont="1" applyFill="1" applyBorder="1" applyAlignment="1">
      <alignment horizontal="center" vertical="center"/>
    </xf>
    <xf numFmtId="0" fontId="11" fillId="0" borderId="22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2" fontId="12" fillId="0" borderId="10" xfId="0" applyNumberFormat="1" applyFont="1" applyBorder="1" applyAlignment="1">
      <alignment vertical="center"/>
    </xf>
    <xf numFmtId="169" fontId="11" fillId="0" borderId="10" xfId="0" applyNumberFormat="1" applyFont="1" applyBorder="1" applyAlignment="1">
      <alignment vertical="center"/>
    </xf>
    <xf numFmtId="0" fontId="11" fillId="0" borderId="0" xfId="0" applyFont="1"/>
    <xf numFmtId="168" fontId="6" fillId="0" borderId="10" xfId="0" applyNumberFormat="1" applyFont="1" applyBorder="1" applyAlignment="1">
      <alignment horizontal="right" vertical="center"/>
    </xf>
    <xf numFmtId="171" fontId="6" fillId="0" borderId="12" xfId="3" applyNumberFormat="1" applyFont="1" applyBorder="1" applyAlignment="1">
      <alignment horizontal="center" vertical="center"/>
    </xf>
    <xf numFmtId="0" fontId="6" fillId="0" borderId="12" xfId="2" applyFont="1" applyBorder="1" applyAlignment="1">
      <alignment vertical="center" wrapText="1"/>
    </xf>
    <xf numFmtId="0" fontId="6" fillId="0" borderId="12" xfId="3" applyFont="1" applyBorder="1" applyAlignment="1">
      <alignment horizontal="center" vertical="center"/>
    </xf>
    <xf numFmtId="4" fontId="6" fillId="0" borderId="12" xfId="2" applyNumberFormat="1" applyFont="1" applyBorder="1" applyAlignment="1">
      <alignment horizontal="center" vertical="center"/>
    </xf>
    <xf numFmtId="44" fontId="6" fillId="0" borderId="12" xfId="5" applyFont="1" applyAlignment="1">
      <alignment horizontal="center" vertical="center"/>
    </xf>
    <xf numFmtId="4" fontId="6" fillId="0" borderId="12" xfId="3" applyNumberFormat="1" applyFont="1" applyBorder="1" applyAlignment="1">
      <alignment horizontal="center" vertical="center"/>
    </xf>
    <xf numFmtId="4" fontId="6" fillId="0" borderId="12" xfId="4" applyNumberFormat="1" applyFont="1" applyBorder="1" applyAlignment="1">
      <alignment horizontal="center" vertical="center"/>
    </xf>
    <xf numFmtId="44" fontId="6" fillId="0" borderId="12" xfId="3" applyNumberFormat="1" applyFont="1" applyBorder="1" applyAlignment="1">
      <alignment horizontal="center" vertical="center"/>
    </xf>
    <xf numFmtId="171" fontId="6" fillId="0" borderId="12" xfId="4" applyNumberFormat="1" applyFont="1" applyBorder="1" applyAlignment="1">
      <alignment horizontal="center" vertical="center"/>
    </xf>
    <xf numFmtId="0" fontId="6" fillId="0" borderId="12" xfId="4" applyFont="1" applyBorder="1" applyAlignment="1">
      <alignment horizontal="left" vertical="center"/>
    </xf>
    <xf numFmtId="0" fontId="6" fillId="0" borderId="12" xfId="4" applyFont="1" applyBorder="1" applyAlignment="1">
      <alignment horizontal="center" vertical="center" wrapText="1"/>
    </xf>
    <xf numFmtId="4" fontId="6" fillId="0" borderId="12" xfId="2" applyNumberFormat="1" applyFont="1" applyBorder="1" applyAlignment="1">
      <alignment horizontal="center" vertical="center" wrapText="1"/>
    </xf>
    <xf numFmtId="0" fontId="6" fillId="0" borderId="12" xfId="2" applyFont="1" applyBorder="1" applyAlignment="1">
      <alignment horizontal="center" vertical="center"/>
    </xf>
    <xf numFmtId="0" fontId="6" fillId="0" borderId="12" xfId="2" applyFont="1" applyBorder="1" applyAlignment="1">
      <alignment horizontal="center" vertical="center" wrapText="1"/>
    </xf>
    <xf numFmtId="0" fontId="5" fillId="0" borderId="10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/>
    </xf>
    <xf numFmtId="165" fontId="10" fillId="0" borderId="12" xfId="4" applyNumberFormat="1" applyFont="1" applyBorder="1" applyAlignment="1">
      <alignment horizontal="center" vertical="center"/>
    </xf>
    <xf numFmtId="165" fontId="10" fillId="0" borderId="20" xfId="4" applyNumberFormat="1" applyFont="1" applyBorder="1" applyAlignment="1">
      <alignment horizontal="center" vertical="center"/>
    </xf>
    <xf numFmtId="165" fontId="6" fillId="0" borderId="12" xfId="4" applyNumberFormat="1" applyFont="1" applyBorder="1" applyAlignment="1">
      <alignment horizontal="center" vertical="center"/>
    </xf>
    <xf numFmtId="165" fontId="6" fillId="0" borderId="20" xfId="4" applyNumberFormat="1" applyFont="1" applyBorder="1" applyAlignment="1">
      <alignment horizontal="center" vertical="center"/>
    </xf>
    <xf numFmtId="3" fontId="6" fillId="0" borderId="12" xfId="0" applyNumberFormat="1" applyFont="1" applyBorder="1" applyAlignment="1">
      <alignment horizontal="center" vertical="center"/>
    </xf>
    <xf numFmtId="3" fontId="6" fillId="0" borderId="10" xfId="0" applyNumberFormat="1" applyFont="1" applyBorder="1" applyAlignment="1">
      <alignment horizontal="center" vertical="center"/>
    </xf>
    <xf numFmtId="0" fontId="6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left" wrapText="1"/>
    </xf>
    <xf numFmtId="0" fontId="5" fillId="0" borderId="15" xfId="0" applyFont="1" applyBorder="1" applyAlignment="1">
      <alignment horizontal="center" vertical="center"/>
    </xf>
    <xf numFmtId="4" fontId="5" fillId="0" borderId="15" xfId="0" applyNumberFormat="1" applyFont="1" applyBorder="1" applyAlignment="1">
      <alignment horizontal="right" vertical="center"/>
    </xf>
    <xf numFmtId="166" fontId="5" fillId="0" borderId="15" xfId="1" applyNumberFormat="1" applyFont="1" applyBorder="1" applyAlignment="1">
      <alignment horizontal="right" vertical="center"/>
    </xf>
    <xf numFmtId="0" fontId="5" fillId="0" borderId="19" xfId="0" applyFont="1" applyBorder="1" applyAlignment="1">
      <alignment horizontal="center"/>
    </xf>
    <xf numFmtId="0" fontId="15" fillId="0" borderId="19" xfId="0" applyFont="1" applyBorder="1" applyAlignment="1">
      <alignment horizontal="center"/>
    </xf>
    <xf numFmtId="0" fontId="15" fillId="0" borderId="12" xfId="0" applyFont="1" applyBorder="1" applyAlignment="1">
      <alignment horizontal="center"/>
    </xf>
    <xf numFmtId="0" fontId="15" fillId="0" borderId="12" xfId="0" applyFont="1" applyBorder="1" applyAlignment="1">
      <alignment horizontal="left"/>
    </xf>
    <xf numFmtId="0" fontId="15" fillId="0" borderId="12" xfId="0" applyFont="1" applyBorder="1" applyAlignment="1">
      <alignment horizontal="center" wrapText="1"/>
    </xf>
    <xf numFmtId="4" fontId="15" fillId="0" borderId="12" xfId="0" applyNumberFormat="1" applyFont="1" applyBorder="1" applyAlignment="1">
      <alignment horizontal="center"/>
    </xf>
    <xf numFmtId="7" fontId="15" fillId="0" borderId="12" xfId="1" applyNumberFormat="1" applyFont="1" applyFill="1" applyBorder="1" applyAlignment="1">
      <alignment horizontal="center"/>
    </xf>
    <xf numFmtId="7" fontId="15" fillId="0" borderId="12" xfId="1" applyNumberFormat="1" applyFont="1" applyFill="1" applyBorder="1" applyAlignment="1">
      <alignment horizontal="right" vertical="center"/>
    </xf>
    <xf numFmtId="0" fontId="16" fillId="0" borderId="12" xfId="0" applyFont="1" applyBorder="1" applyAlignment="1">
      <alignment horizontal="center"/>
    </xf>
    <xf numFmtId="0" fontId="16" fillId="0" borderId="20" xfId="0" applyFont="1" applyBorder="1" applyAlignment="1">
      <alignment horizontal="center"/>
    </xf>
    <xf numFmtId="0" fontId="15" fillId="0" borderId="12" xfId="0" applyFont="1" applyBorder="1" applyAlignment="1">
      <alignment horizontal="center" vertical="center" wrapText="1"/>
    </xf>
    <xf numFmtId="0" fontId="15" fillId="0" borderId="12" xfId="0" applyFont="1" applyBorder="1" applyAlignment="1">
      <alignment vertical="top" wrapText="1"/>
    </xf>
    <xf numFmtId="4" fontId="15" fillId="0" borderId="12" xfId="0" applyNumberFormat="1" applyFont="1" applyBorder="1" applyAlignment="1">
      <alignment horizontal="center" wrapText="1"/>
    </xf>
    <xf numFmtId="7" fontId="16" fillId="0" borderId="12" xfId="1" applyNumberFormat="1" applyFont="1" applyFill="1" applyBorder="1" applyAlignment="1">
      <alignment horizontal="center" vertical="center"/>
    </xf>
    <xf numFmtId="171" fontId="15" fillId="0" borderId="12" xfId="0" applyNumberFormat="1" applyFont="1" applyBorder="1" applyAlignment="1">
      <alignment horizontal="center" vertical="center" wrapText="1"/>
    </xf>
    <xf numFmtId="0" fontId="15" fillId="0" borderId="12" xfId="0" applyFont="1" applyBorder="1" applyAlignment="1">
      <alignment vertical="center"/>
    </xf>
    <xf numFmtId="4" fontId="15" fillId="0" borderId="12" xfId="3" applyNumberFormat="1" applyFont="1" applyBorder="1" applyAlignment="1">
      <alignment horizontal="center" vertical="center"/>
    </xf>
    <xf numFmtId="171" fontId="15" fillId="0" borderId="12" xfId="0" applyNumberFormat="1" applyFont="1" applyBorder="1" applyAlignment="1">
      <alignment horizontal="center" vertical="center"/>
    </xf>
    <xf numFmtId="0" fontId="15" fillId="0" borderId="12" xfId="0" applyFont="1" applyBorder="1" applyAlignment="1">
      <alignment vertical="top"/>
    </xf>
    <xf numFmtId="2" fontId="15" fillId="0" borderId="12" xfId="0" applyNumberFormat="1" applyFont="1" applyBorder="1" applyAlignment="1">
      <alignment horizontal="center" vertical="center"/>
    </xf>
    <xf numFmtId="4" fontId="15" fillId="0" borderId="12" xfId="0" applyNumberFormat="1" applyFont="1" applyBorder="1" applyAlignment="1">
      <alignment horizontal="center" vertical="center"/>
    </xf>
    <xf numFmtId="0" fontId="15" fillId="0" borderId="12" xfId="3" applyFont="1" applyBorder="1" applyAlignment="1">
      <alignment horizontal="center" vertical="center"/>
    </xf>
    <xf numFmtId="0" fontId="15" fillId="0" borderId="12" xfId="0" applyFont="1" applyBorder="1" applyAlignment="1">
      <alignment horizontal="left" vertical="center"/>
    </xf>
    <xf numFmtId="0" fontId="15" fillId="0" borderId="12" xfId="0" applyFont="1" applyBorder="1" applyAlignment="1">
      <alignment vertical="center" wrapText="1"/>
    </xf>
    <xf numFmtId="0" fontId="15" fillId="0" borderId="12" xfId="0" applyFont="1" applyBorder="1" applyAlignment="1">
      <alignment horizontal="left" vertical="center" wrapText="1"/>
    </xf>
    <xf numFmtId="2" fontId="15" fillId="0" borderId="12" xfId="0" applyNumberFormat="1" applyFont="1" applyBorder="1" applyAlignment="1">
      <alignment horizontal="center" wrapText="1"/>
    </xf>
    <xf numFmtId="165" fontId="15" fillId="0" borderId="12" xfId="3" applyNumberFormat="1" applyFont="1" applyBorder="1" applyAlignment="1">
      <alignment horizontal="center" vertical="center"/>
    </xf>
    <xf numFmtId="7" fontId="15" fillId="0" borderId="12" xfId="0" applyNumberFormat="1" applyFont="1" applyBorder="1" applyAlignment="1">
      <alignment vertical="center"/>
    </xf>
    <xf numFmtId="7" fontId="15" fillId="0" borderId="12" xfId="0" applyNumberFormat="1" applyFont="1" applyBorder="1" applyAlignment="1">
      <alignment horizontal="right" vertical="center"/>
    </xf>
    <xf numFmtId="0" fontId="16" fillId="0" borderId="12" xfId="0" applyFont="1" applyBorder="1" applyAlignment="1">
      <alignment horizontal="left"/>
    </xf>
    <xf numFmtId="7" fontId="16" fillId="0" borderId="12" xfId="1" applyNumberFormat="1" applyFont="1" applyFill="1" applyBorder="1" applyAlignment="1">
      <alignment horizontal="right" vertical="center"/>
    </xf>
    <xf numFmtId="0" fontId="15" fillId="0" borderId="20" xfId="0" applyFont="1" applyBorder="1" applyAlignment="1">
      <alignment horizontal="center"/>
    </xf>
    <xf numFmtId="0" fontId="15" fillId="0" borderId="19" xfId="0" applyFont="1" applyBorder="1" applyAlignment="1">
      <alignment horizontal="center" vertical="center"/>
    </xf>
    <xf numFmtId="4" fontId="15" fillId="0" borderId="12" xfId="0" applyNumberFormat="1" applyFont="1" applyBorder="1" applyAlignment="1">
      <alignment horizontal="center" vertical="center" wrapText="1"/>
    </xf>
    <xf numFmtId="7" fontId="15" fillId="0" borderId="21" xfId="1" applyNumberFormat="1" applyFont="1" applyFill="1" applyBorder="1" applyAlignment="1">
      <alignment horizontal="right" vertical="center"/>
    </xf>
    <xf numFmtId="7" fontId="6" fillId="0" borderId="10" xfId="0" applyNumberFormat="1" applyFont="1" applyBorder="1" applyAlignment="1">
      <alignment horizontal="right"/>
    </xf>
    <xf numFmtId="7" fontId="5" fillId="0" borderId="12" xfId="1" applyNumberFormat="1" applyFont="1" applyFill="1" applyBorder="1" applyAlignment="1">
      <alignment horizontal="right"/>
    </xf>
    <xf numFmtId="2" fontId="5" fillId="0" borderId="11" xfId="0" applyNumberFormat="1" applyFont="1" applyBorder="1" applyAlignment="1">
      <alignment horizontal="center"/>
    </xf>
    <xf numFmtId="7" fontId="15" fillId="0" borderId="12" xfId="0" applyNumberFormat="1" applyFont="1" applyBorder="1" applyAlignment="1">
      <alignment horizontal="right"/>
    </xf>
    <xf numFmtId="7" fontId="15" fillId="0" borderId="12" xfId="0" applyNumberFormat="1" applyFont="1" applyBorder="1" applyAlignment="1">
      <alignment horizontal="right" wrapText="1"/>
    </xf>
    <xf numFmtId="7" fontId="15" fillId="0" borderId="12" xfId="3" applyNumberFormat="1" applyFont="1" applyBorder="1" applyAlignment="1">
      <alignment horizontal="right" vertical="center"/>
    </xf>
    <xf numFmtId="7" fontId="15" fillId="0" borderId="12" xfId="0" applyNumberFormat="1" applyFont="1" applyBorder="1" applyAlignment="1">
      <alignment horizontal="right" vertical="center" wrapText="1"/>
    </xf>
    <xf numFmtId="7" fontId="6" fillId="0" borderId="12" xfId="0" applyNumberFormat="1" applyFont="1" applyBorder="1" applyAlignment="1">
      <alignment horizontal="right"/>
    </xf>
    <xf numFmtId="7" fontId="6" fillId="0" borderId="12" xfId="1" applyNumberFormat="1" applyFont="1" applyFill="1" applyBorder="1" applyAlignment="1">
      <alignment horizontal="center"/>
    </xf>
    <xf numFmtId="7" fontId="6" fillId="0" borderId="12" xfId="1" applyNumberFormat="1" applyFont="1" applyFill="1" applyBorder="1" applyAlignment="1">
      <alignment horizontal="right" vertical="center"/>
    </xf>
    <xf numFmtId="7" fontId="6" fillId="0" borderId="12" xfId="0" applyNumberFormat="1" applyFont="1" applyBorder="1" applyAlignment="1">
      <alignment horizontal="right" wrapText="1"/>
    </xf>
    <xf numFmtId="7" fontId="5" fillId="0" borderId="12" xfId="1" applyNumberFormat="1" applyFont="1" applyFill="1" applyBorder="1" applyAlignment="1">
      <alignment horizontal="center" vertical="center"/>
    </xf>
    <xf numFmtId="7" fontId="6" fillId="0" borderId="12" xfId="0" applyNumberFormat="1" applyFont="1" applyBorder="1" applyAlignment="1">
      <alignment horizontal="right" vertical="center"/>
    </xf>
    <xf numFmtId="7" fontId="6" fillId="0" borderId="12" xfId="3" applyNumberFormat="1" applyFont="1" applyBorder="1" applyAlignment="1">
      <alignment horizontal="right" vertical="center"/>
    </xf>
    <xf numFmtId="0" fontId="6" fillId="0" borderId="19" xfId="0" applyFont="1" applyBorder="1" applyAlignment="1">
      <alignment horizontal="center" vertical="center"/>
    </xf>
    <xf numFmtId="7" fontId="6" fillId="0" borderId="12" xfId="0" applyNumberFormat="1" applyFont="1" applyBorder="1" applyAlignment="1">
      <alignment horizontal="right" vertical="center" wrapText="1"/>
    </xf>
    <xf numFmtId="4" fontId="6" fillId="0" borderId="12" xfId="0" applyNumberFormat="1" applyFont="1" applyBorder="1" applyAlignment="1">
      <alignment horizontal="center" vertical="center"/>
    </xf>
    <xf numFmtId="7" fontId="5" fillId="0" borderId="12" xfId="1" applyNumberFormat="1" applyFont="1" applyFill="1" applyBorder="1" applyAlignment="1">
      <alignment horizontal="right" vertical="center"/>
    </xf>
    <xf numFmtId="174" fontId="6" fillId="0" borderId="20" xfId="0" applyNumberFormat="1" applyFont="1" applyBorder="1" applyAlignment="1">
      <alignment horizontal="center"/>
    </xf>
    <xf numFmtId="0" fontId="6" fillId="0" borderId="12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/>
    </xf>
    <xf numFmtId="1" fontId="6" fillId="0" borderId="12" xfId="0" applyNumberFormat="1" applyFont="1" applyBorder="1" applyAlignment="1">
      <alignment horizontal="center" vertical="center" wrapText="1"/>
    </xf>
    <xf numFmtId="0" fontId="14" fillId="0" borderId="12" xfId="0" applyFont="1" applyBorder="1" applyAlignment="1">
      <alignment vertical="center" wrapText="1"/>
    </xf>
    <xf numFmtId="1" fontId="14" fillId="0" borderId="12" xfId="0" applyNumberFormat="1" applyFont="1" applyBorder="1" applyAlignment="1">
      <alignment horizontal="center" vertical="center" wrapText="1"/>
    </xf>
    <xf numFmtId="0" fontId="6" fillId="0" borderId="12" xfId="0" applyFont="1" applyBorder="1" applyAlignment="1">
      <alignment horizontal="right" vertical="center"/>
    </xf>
    <xf numFmtId="0" fontId="6" fillId="0" borderId="12" xfId="0" applyFont="1" applyBorder="1" applyAlignment="1">
      <alignment vertical="center" wrapText="1"/>
    </xf>
    <xf numFmtId="171" fontId="14" fillId="0" borderId="12" xfId="0" applyNumberFormat="1" applyFont="1" applyBorder="1" applyAlignment="1">
      <alignment horizontal="center" vertical="center" wrapText="1"/>
    </xf>
    <xf numFmtId="1" fontId="6" fillId="0" borderId="12" xfId="6" applyNumberFormat="1" applyFont="1" applyBorder="1" applyAlignment="1">
      <alignment horizontal="center" vertical="center" wrapText="1"/>
    </xf>
    <xf numFmtId="1" fontId="6" fillId="0" borderId="12" xfId="0" applyNumberFormat="1" applyFont="1" applyBorder="1" applyAlignment="1">
      <alignment horizontal="center" vertical="center"/>
    </xf>
    <xf numFmtId="171" fontId="6" fillId="0" borderId="12" xfId="0" applyNumberFormat="1" applyFont="1" applyBorder="1" applyAlignment="1">
      <alignment horizontal="center" vertical="center" wrapText="1"/>
    </xf>
    <xf numFmtId="49" fontId="14" fillId="0" borderId="12" xfId="0" applyNumberFormat="1" applyFont="1" applyBorder="1" applyAlignment="1">
      <alignment vertical="center" wrapText="1"/>
    </xf>
    <xf numFmtId="0" fontId="6" fillId="0" borderId="12" xfId="0" applyFont="1" applyBorder="1" applyAlignment="1">
      <alignment horizontal="right" vertical="center" wrapText="1"/>
    </xf>
    <xf numFmtId="0" fontId="6" fillId="0" borderId="12" xfId="0" applyFont="1" applyBorder="1" applyAlignment="1">
      <alignment vertical="center"/>
    </xf>
    <xf numFmtId="0" fontId="6" fillId="0" borderId="12" xfId="0" applyFont="1" applyBorder="1"/>
    <xf numFmtId="0" fontId="5" fillId="0" borderId="12" xfId="0" applyFont="1" applyBorder="1"/>
    <xf numFmtId="0" fontId="6" fillId="0" borderId="12" xfId="0" applyFont="1" applyBorder="1" applyAlignment="1">
      <alignment wrapText="1"/>
    </xf>
    <xf numFmtId="2" fontId="5" fillId="0" borderId="20" xfId="0" applyNumberFormat="1" applyFont="1" applyBorder="1" applyAlignment="1">
      <alignment horizontal="center"/>
    </xf>
    <xf numFmtId="0" fontId="5" fillId="0" borderId="22" xfId="0" applyFont="1" applyBorder="1" applyAlignment="1">
      <alignment horizontal="left" vertical="center" wrapText="1"/>
    </xf>
    <xf numFmtId="2" fontId="25" fillId="0" borderId="10" xfId="0" applyNumberFormat="1" applyFont="1" applyBorder="1" applyAlignment="1">
      <alignment vertical="center"/>
    </xf>
    <xf numFmtId="170" fontId="5" fillId="0" borderId="10" xfId="0" applyNumberFormat="1" applyFont="1" applyBorder="1" applyAlignment="1">
      <alignment vertical="center"/>
    </xf>
    <xf numFmtId="169" fontId="5" fillId="0" borderId="10" xfId="0" applyNumberFormat="1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3" fillId="0" borderId="0" xfId="0" applyFont="1" applyAlignment="1">
      <alignment horizontal="center"/>
    </xf>
    <xf numFmtId="0" fontId="3" fillId="0" borderId="17" xfId="0" applyFont="1" applyBorder="1"/>
    <xf numFmtId="0" fontId="0" fillId="0" borderId="17" xfId="0" applyBorder="1"/>
    <xf numFmtId="4" fontId="6" fillId="0" borderId="10" xfId="0" applyNumberFormat="1" applyFont="1" applyBorder="1" applyAlignment="1">
      <alignment horizontal="center" vertical="center"/>
    </xf>
    <xf numFmtId="4" fontId="6" fillId="0" borderId="12" xfId="0" applyNumberFormat="1" applyFont="1" applyBorder="1" applyAlignment="1">
      <alignment horizontal="center" vertical="center" wrapText="1"/>
    </xf>
    <xf numFmtId="2" fontId="6" fillId="0" borderId="12" xfId="0" applyNumberFormat="1" applyFont="1" applyBorder="1" applyAlignment="1">
      <alignment horizontal="center" vertical="center" wrapText="1"/>
    </xf>
    <xf numFmtId="4" fontId="6" fillId="0" borderId="12" xfId="0" applyNumberFormat="1" applyFont="1" applyBorder="1" applyAlignment="1">
      <alignment horizontal="center" wrapText="1"/>
    </xf>
    <xf numFmtId="4" fontId="6" fillId="0" borderId="10" xfId="1" applyNumberFormat="1" applyFont="1" applyFill="1" applyBorder="1" applyAlignment="1">
      <alignment horizontal="right"/>
    </xf>
    <xf numFmtId="175" fontId="6" fillId="0" borderId="12" xfId="0" applyNumberFormat="1" applyFont="1" applyBorder="1" applyAlignment="1">
      <alignment horizontal="right" vertical="center"/>
    </xf>
    <xf numFmtId="2" fontId="6" fillId="0" borderId="12" xfId="0" applyNumberFormat="1" applyFont="1" applyBorder="1" applyAlignment="1">
      <alignment horizontal="right" vertical="center"/>
    </xf>
    <xf numFmtId="0" fontId="27" fillId="0" borderId="12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left" vertical="center" wrapText="1"/>
    </xf>
    <xf numFmtId="175" fontId="27" fillId="0" borderId="12" xfId="0" applyNumberFormat="1" applyFont="1" applyBorder="1" applyAlignment="1">
      <alignment horizontal="right" vertical="center"/>
    </xf>
    <xf numFmtId="2" fontId="27" fillId="0" borderId="12" xfId="0" applyNumberFormat="1" applyFont="1" applyBorder="1" applyAlignment="1">
      <alignment horizontal="right" vertical="center"/>
    </xf>
    <xf numFmtId="4" fontId="26" fillId="0" borderId="12" xfId="0" applyNumberFormat="1" applyFont="1" applyBorder="1" applyAlignment="1">
      <alignment horizontal="right" vertical="center"/>
    </xf>
    <xf numFmtId="4" fontId="6" fillId="0" borderId="12" xfId="1" applyNumberFormat="1" applyFont="1" applyFill="1" applyBorder="1" applyAlignment="1">
      <alignment horizontal="right" vertical="center"/>
    </xf>
    <xf numFmtId="0" fontId="14" fillId="0" borderId="12" xfId="0" applyFont="1" applyBorder="1" applyAlignment="1">
      <alignment horizontal="left" vertical="center" wrapText="1"/>
    </xf>
    <xf numFmtId="164" fontId="5" fillId="0" borderId="10" xfId="1" applyFont="1" applyFill="1" applyBorder="1" applyAlignment="1">
      <alignment horizontal="center"/>
    </xf>
    <xf numFmtId="0" fontId="27" fillId="0" borderId="10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left" vertical="center" wrapText="1"/>
    </xf>
    <xf numFmtId="175" fontId="27" fillId="0" borderId="10" xfId="0" applyNumberFormat="1" applyFont="1" applyBorder="1" applyAlignment="1">
      <alignment horizontal="right" vertical="center"/>
    </xf>
    <xf numFmtId="2" fontId="27" fillId="0" borderId="10" xfId="0" applyNumberFormat="1" applyFont="1" applyBorder="1" applyAlignment="1">
      <alignment horizontal="right" vertical="center"/>
    </xf>
    <xf numFmtId="4" fontId="26" fillId="0" borderId="10" xfId="0" applyNumberFormat="1" applyFont="1" applyBorder="1" applyAlignment="1">
      <alignment horizontal="right" vertical="center"/>
    </xf>
    <xf numFmtId="0" fontId="5" fillId="0" borderId="9" xfId="0" applyFont="1" applyBorder="1" applyAlignment="1">
      <alignment horizontal="center" vertical="center"/>
    </xf>
    <xf numFmtId="0" fontId="6" fillId="0" borderId="12" xfId="7" applyFont="1" applyBorder="1" applyAlignment="1">
      <alignment horizontal="left" vertical="center" wrapText="1"/>
    </xf>
    <xf numFmtId="177" fontId="6" fillId="0" borderId="23" xfId="0" applyNumberFormat="1" applyFont="1" applyBorder="1" applyAlignment="1">
      <alignment vertical="center"/>
    </xf>
    <xf numFmtId="176" fontId="6" fillId="0" borderId="12" xfId="0" applyNumberFormat="1" applyFont="1" applyBorder="1" applyAlignment="1">
      <alignment vertical="center"/>
    </xf>
    <xf numFmtId="3" fontId="6" fillId="0" borderId="12" xfId="7" applyNumberFormat="1" applyFont="1" applyBorder="1" applyAlignment="1">
      <alignment horizontal="center" vertical="center"/>
    </xf>
    <xf numFmtId="0" fontId="25" fillId="0" borderId="12" xfId="0" applyFont="1" applyBorder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5" fillId="0" borderId="12" xfId="0" applyFont="1" applyBorder="1" applyAlignment="1">
      <alignment horizontal="left" vertical="center"/>
    </xf>
    <xf numFmtId="0" fontId="1" fillId="0" borderId="0" xfId="0" applyFont="1"/>
    <xf numFmtId="172" fontId="6" fillId="0" borderId="12" xfId="0" applyNumberFormat="1" applyFont="1" applyBorder="1" applyAlignment="1">
      <alignment horizontal="center" vertical="center"/>
    </xf>
    <xf numFmtId="172" fontId="6" fillId="0" borderId="12" xfId="0" applyNumberFormat="1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/>
    </xf>
    <xf numFmtId="49" fontId="6" fillId="0" borderId="12" xfId="6" applyNumberFormat="1" applyFont="1" applyBorder="1" applyAlignment="1">
      <alignment horizontal="center" vertical="center"/>
    </xf>
    <xf numFmtId="165" fontId="5" fillId="0" borderId="11" xfId="0" applyNumberFormat="1" applyFont="1" applyBorder="1" applyAlignment="1">
      <alignment horizont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/>
    <xf numFmtId="0" fontId="5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Alignment="1">
      <alignment vertical="center" wrapText="1"/>
    </xf>
    <xf numFmtId="0" fontId="3" fillId="0" borderId="17" xfId="0" applyFont="1" applyBorder="1"/>
    <xf numFmtId="0" fontId="0" fillId="0" borderId="17" xfId="0" applyBorder="1"/>
  </cellXfs>
  <cellStyles count="8">
    <cellStyle name="2016 mena" xfId="5" xr:uid="{886911EF-9105-4E5D-9FA0-E4FAC11CE7CE}"/>
    <cellStyle name="Čiarka" xfId="1" builtinId="3"/>
    <cellStyle name="Normálna" xfId="0" builtinId="0"/>
    <cellStyle name="Normálna 2" xfId="2" xr:uid="{0CCED592-0881-4818-A910-EBF0BDE66B2E}"/>
    <cellStyle name="Normálna 6" xfId="7" xr:uid="{B56FE800-0F0D-4965-97AA-5A1091D336E6}"/>
    <cellStyle name="Normálna 7" xfId="6" xr:uid="{69A61161-C935-4FA9-A413-AE71CC5DD4CE}"/>
    <cellStyle name="normálne 2" xfId="3" xr:uid="{4B475C5D-E879-4028-BA56-987EE4FCAECF}"/>
    <cellStyle name="normálne_Hárok1" xfId="4" xr:uid="{08CCCEF4-D07C-4E54-B4C9-9E5DBC51E392}"/>
  </cellStyles>
  <dxfs count="1">
    <dxf>
      <font>
        <strike val="0"/>
      </font>
      <fill>
        <patternFill>
          <bgColor theme="5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L424"/>
  <sheetViews>
    <sheetView tabSelected="1" topLeftCell="A250" zoomScale="140" zoomScaleNormal="140" workbookViewId="0">
      <selection activeCell="E227" sqref="E227:E276"/>
    </sheetView>
  </sheetViews>
  <sheetFormatPr defaultRowHeight="12.75" x14ac:dyDescent="0.2"/>
  <cols>
    <col min="1" max="1" width="7.5703125" customWidth="1"/>
    <col min="2" max="2" width="11.5703125" customWidth="1"/>
    <col min="3" max="3" width="53.140625" customWidth="1"/>
    <col min="4" max="4" width="6.7109375" customWidth="1"/>
    <col min="5" max="5" width="10.85546875" customWidth="1"/>
    <col min="6" max="6" width="9.7109375" customWidth="1"/>
    <col min="7" max="7" width="10.7109375" customWidth="1"/>
    <col min="8" max="8" width="12.7109375" customWidth="1"/>
    <col min="9" max="9" width="8.85546875" customWidth="1"/>
    <col min="10" max="10" width="11.140625" customWidth="1"/>
    <col min="11" max="11" width="10.140625" bestFit="1" customWidth="1"/>
  </cols>
  <sheetData>
    <row r="2" spans="1:10" ht="18.75" x14ac:dyDescent="0.3">
      <c r="A2" s="234" t="s">
        <v>1</v>
      </c>
      <c r="B2" s="234"/>
      <c r="C2" s="234"/>
      <c r="D2" s="234"/>
      <c r="E2" s="234"/>
      <c r="F2" s="234"/>
      <c r="G2" s="234"/>
      <c r="H2" s="234"/>
      <c r="I2" s="234"/>
      <c r="J2" s="234"/>
    </row>
    <row r="3" spans="1:10" ht="18.75" x14ac:dyDescent="0.3">
      <c r="A3" s="54"/>
      <c r="B3" s="54"/>
      <c r="C3" s="54"/>
      <c r="D3" s="54"/>
      <c r="E3" s="54"/>
      <c r="F3" s="54"/>
      <c r="G3" s="54"/>
      <c r="H3" s="54"/>
      <c r="I3" s="54"/>
      <c r="J3" s="54"/>
    </row>
    <row r="4" spans="1:10" x14ac:dyDescent="0.2">
      <c r="A4" s="235" t="s">
        <v>245</v>
      </c>
      <c r="B4" s="236"/>
      <c r="C4" s="236"/>
      <c r="D4" s="236"/>
      <c r="E4" s="236"/>
      <c r="F4" s="236"/>
      <c r="G4" s="236"/>
      <c r="H4" s="236"/>
      <c r="I4" s="236"/>
      <c r="J4" s="236"/>
    </row>
    <row r="5" spans="1:10" ht="18.75" x14ac:dyDescent="0.3">
      <c r="A5" s="54"/>
      <c r="B5" s="54"/>
      <c r="C5" s="54"/>
      <c r="D5" s="54"/>
      <c r="E5" s="54"/>
      <c r="F5" s="54"/>
      <c r="G5" s="54"/>
      <c r="H5" s="54"/>
      <c r="I5" s="237" t="s">
        <v>239</v>
      </c>
      <c r="J5" s="238"/>
    </row>
    <row r="6" spans="1:10" ht="13.5" thickBot="1" x14ac:dyDescent="0.25">
      <c r="A6" s="240" t="s">
        <v>164</v>
      </c>
      <c r="B6" s="241"/>
      <c r="C6" s="241"/>
      <c r="D6" s="241"/>
      <c r="E6" s="241"/>
      <c r="F6" s="241"/>
      <c r="G6" s="241"/>
      <c r="H6" s="241"/>
      <c r="I6" s="241"/>
      <c r="J6" s="241"/>
    </row>
    <row r="7" spans="1:10" ht="13.5" thickTop="1" x14ac:dyDescent="0.2">
      <c r="A7" s="1" t="s">
        <v>2</v>
      </c>
      <c r="B7" s="1" t="s">
        <v>2</v>
      </c>
      <c r="C7" s="2"/>
      <c r="D7" s="2"/>
      <c r="E7" s="2"/>
      <c r="F7" s="1"/>
      <c r="G7" s="3" t="s">
        <v>3</v>
      </c>
      <c r="H7" s="4"/>
      <c r="I7" s="3" t="s">
        <v>4</v>
      </c>
      <c r="J7" s="4"/>
    </row>
    <row r="8" spans="1:10" ht="13.5" thickBot="1" x14ac:dyDescent="0.25">
      <c r="A8" s="5" t="s">
        <v>5</v>
      </c>
      <c r="B8" s="5" t="s">
        <v>5</v>
      </c>
      <c r="C8" s="5" t="s">
        <v>6</v>
      </c>
      <c r="D8" s="5" t="s">
        <v>7</v>
      </c>
      <c r="E8" s="5" t="s">
        <v>8</v>
      </c>
      <c r="F8" s="5" t="s">
        <v>9</v>
      </c>
      <c r="G8" s="6" t="s">
        <v>10</v>
      </c>
      <c r="H8" s="6"/>
      <c r="I8" s="7" t="s">
        <v>11</v>
      </c>
      <c r="J8" s="8"/>
    </row>
    <row r="9" spans="1:10" ht="14.25" thickTop="1" thickBot="1" x14ac:dyDescent="0.25">
      <c r="A9" s="9"/>
      <c r="B9" s="9" t="s">
        <v>12</v>
      </c>
      <c r="C9" s="6"/>
      <c r="D9" s="6"/>
      <c r="E9" s="9"/>
      <c r="F9" s="9" t="s">
        <v>13</v>
      </c>
      <c r="G9" s="10" t="s">
        <v>14</v>
      </c>
      <c r="H9" s="10" t="s">
        <v>15</v>
      </c>
      <c r="I9" s="10" t="s">
        <v>16</v>
      </c>
      <c r="J9" s="10" t="s">
        <v>17</v>
      </c>
    </row>
    <row r="10" spans="1:10" ht="14.25" thickTop="1" thickBot="1" x14ac:dyDescent="0.25">
      <c r="A10" s="10">
        <v>1</v>
      </c>
      <c r="B10" s="10">
        <v>2</v>
      </c>
      <c r="C10" s="10">
        <v>3</v>
      </c>
      <c r="D10" s="10">
        <v>4</v>
      </c>
      <c r="E10" s="10">
        <v>5</v>
      </c>
      <c r="F10" s="10">
        <v>6</v>
      </c>
      <c r="G10" s="10">
        <v>7</v>
      </c>
      <c r="H10" s="10">
        <v>8</v>
      </c>
      <c r="I10" s="10">
        <v>9</v>
      </c>
      <c r="J10" s="10">
        <v>10</v>
      </c>
    </row>
    <row r="11" spans="1:10" ht="13.5" thickTop="1" x14ac:dyDescent="0.2">
      <c r="A11" s="11"/>
      <c r="B11" s="12"/>
      <c r="C11" s="12"/>
      <c r="D11" s="13"/>
      <c r="E11" s="31"/>
      <c r="F11" s="31"/>
      <c r="G11" s="32"/>
      <c r="H11" s="33"/>
      <c r="I11" s="70"/>
      <c r="J11" s="71"/>
    </row>
    <row r="12" spans="1:10" ht="21" x14ac:dyDescent="0.2">
      <c r="A12" s="218">
        <v>1</v>
      </c>
      <c r="B12" s="69"/>
      <c r="C12" s="190" t="s">
        <v>165</v>
      </c>
      <c r="D12" s="85"/>
      <c r="E12" s="191"/>
      <c r="F12" s="192"/>
      <c r="G12" s="61"/>
      <c r="H12" s="63">
        <f>H77*1</f>
        <v>0</v>
      </c>
      <c r="I12" s="24"/>
      <c r="J12" s="75"/>
    </row>
    <row r="13" spans="1:10" x14ac:dyDescent="0.2">
      <c r="A13" s="218">
        <v>2</v>
      </c>
      <c r="B13" s="69"/>
      <c r="C13" s="190" t="s">
        <v>183</v>
      </c>
      <c r="D13" s="85"/>
      <c r="E13" s="191"/>
      <c r="F13" s="192"/>
      <c r="G13" s="83"/>
      <c r="H13" s="63">
        <f>H113*1</f>
        <v>0</v>
      </c>
      <c r="I13" s="24"/>
      <c r="J13" s="75"/>
    </row>
    <row r="14" spans="1:10" x14ac:dyDescent="0.2">
      <c r="A14" s="218">
        <v>3</v>
      </c>
      <c r="B14" s="111"/>
      <c r="C14" s="190" t="s">
        <v>166</v>
      </c>
      <c r="D14" s="85"/>
      <c r="E14" s="191"/>
      <c r="F14" s="192"/>
      <c r="G14" s="83"/>
      <c r="H14" s="63">
        <f>H173*1</f>
        <v>0</v>
      </c>
      <c r="I14" s="107"/>
      <c r="J14" s="108"/>
    </row>
    <row r="15" spans="1:10" ht="21" x14ac:dyDescent="0.2">
      <c r="A15" s="218">
        <v>4</v>
      </c>
      <c r="B15" s="112"/>
      <c r="C15" s="190" t="s">
        <v>238</v>
      </c>
      <c r="D15" s="85"/>
      <c r="E15" s="191"/>
      <c r="F15" s="193"/>
      <c r="G15" s="83"/>
      <c r="H15" s="63">
        <f>H279*1</f>
        <v>0</v>
      </c>
      <c r="I15" s="24"/>
      <c r="J15" s="75"/>
    </row>
    <row r="16" spans="1:10" x14ac:dyDescent="0.2">
      <c r="A16" s="218">
        <v>5</v>
      </c>
      <c r="B16" s="112"/>
      <c r="C16" s="190" t="s">
        <v>209</v>
      </c>
      <c r="D16" s="85"/>
      <c r="E16" s="191"/>
      <c r="F16" s="193"/>
      <c r="G16" s="83"/>
      <c r="H16" s="63">
        <f>H326*1</f>
        <v>0</v>
      </c>
      <c r="I16" s="85"/>
      <c r="J16" s="14"/>
    </row>
    <row r="17" spans="1:10" ht="21" x14ac:dyDescent="0.2">
      <c r="A17" s="218">
        <v>6</v>
      </c>
      <c r="B17" s="112"/>
      <c r="C17" s="190" t="s">
        <v>191</v>
      </c>
      <c r="D17" s="85"/>
      <c r="E17" s="191"/>
      <c r="F17" s="193"/>
      <c r="G17" s="83"/>
      <c r="H17" s="63">
        <f>H372*1</f>
        <v>0</v>
      </c>
      <c r="I17" s="85"/>
      <c r="J17" s="14"/>
    </row>
    <row r="18" spans="1:10" ht="21" x14ac:dyDescent="0.2">
      <c r="A18" s="218">
        <v>7</v>
      </c>
      <c r="B18" s="112"/>
      <c r="C18" s="190" t="s">
        <v>192</v>
      </c>
      <c r="D18" s="85"/>
      <c r="E18" s="191"/>
      <c r="F18" s="193"/>
      <c r="G18" s="83"/>
      <c r="H18" s="63">
        <f>H413*1</f>
        <v>0</v>
      </c>
      <c r="I18" s="85"/>
      <c r="J18" s="14"/>
    </row>
    <row r="19" spans="1:10" x14ac:dyDescent="0.2">
      <c r="A19" s="81"/>
      <c r="B19" s="112"/>
      <c r="C19" s="190"/>
      <c r="D19" s="85"/>
      <c r="E19" s="191"/>
      <c r="F19" s="193"/>
      <c r="G19" s="83"/>
      <c r="H19" s="63"/>
      <c r="I19" s="85"/>
      <c r="J19" s="14"/>
    </row>
    <row r="20" spans="1:10" x14ac:dyDescent="0.2">
      <c r="A20" s="11"/>
      <c r="B20" s="15"/>
      <c r="C20" s="21" t="s">
        <v>20</v>
      </c>
      <c r="D20" s="15"/>
      <c r="E20" s="16"/>
      <c r="F20" s="16"/>
      <c r="G20" s="17"/>
      <c r="H20" s="28">
        <f>SUM(H12:H19)</f>
        <v>0</v>
      </c>
      <c r="I20" s="12"/>
      <c r="J20" s="14"/>
    </row>
    <row r="21" spans="1:10" x14ac:dyDescent="0.2">
      <c r="A21" s="11"/>
      <c r="B21" s="15"/>
      <c r="C21" s="21" t="s">
        <v>41</v>
      </c>
      <c r="D21" s="24"/>
      <c r="E21" s="25"/>
      <c r="F21" s="25"/>
      <c r="G21" s="17"/>
      <c r="H21" s="29">
        <f>H20/100*23</f>
        <v>0</v>
      </c>
      <c r="I21" s="12"/>
      <c r="J21" s="14"/>
    </row>
    <row r="22" spans="1:10" x14ac:dyDescent="0.2">
      <c r="A22" s="11"/>
      <c r="B22" s="15"/>
      <c r="C22" s="26" t="s">
        <v>42</v>
      </c>
      <c r="D22" s="24"/>
      <c r="E22" s="27"/>
      <c r="F22" s="27"/>
      <c r="G22" s="17"/>
      <c r="H22" s="29">
        <f>H20+H21</f>
        <v>0</v>
      </c>
      <c r="I22" s="12"/>
      <c r="J22" s="14"/>
    </row>
    <row r="23" spans="1:10" ht="13.5" thickBot="1" x14ac:dyDescent="0.25">
      <c r="A23" s="45"/>
      <c r="B23" s="46"/>
      <c r="C23" s="50"/>
      <c r="D23" s="46"/>
      <c r="E23" s="51"/>
      <c r="F23" s="52"/>
      <c r="G23" s="47"/>
      <c r="H23" s="53"/>
      <c r="I23" s="48"/>
      <c r="J23" s="49"/>
    </row>
    <row r="24" spans="1:10" ht="13.5" thickTop="1" x14ac:dyDescent="0.2">
      <c r="A24" s="38"/>
      <c r="B24" s="38"/>
      <c r="C24" s="39"/>
      <c r="D24" s="40"/>
      <c r="E24" s="41"/>
      <c r="F24" s="41"/>
      <c r="G24" s="42"/>
      <c r="H24" s="43"/>
      <c r="I24" s="44"/>
      <c r="J24" s="44"/>
    </row>
    <row r="25" spans="1:10" x14ac:dyDescent="0.2">
      <c r="A25" s="239" t="s">
        <v>19</v>
      </c>
      <c r="B25" s="239"/>
      <c r="C25" s="239"/>
      <c r="D25" s="239"/>
      <c r="E25" s="239"/>
      <c r="F25" s="239"/>
      <c r="G25" s="239"/>
      <c r="H25" s="239"/>
      <c r="I25" s="239"/>
      <c r="J25" s="239"/>
    </row>
    <row r="26" spans="1:10" x14ac:dyDescent="0.2">
      <c r="A26" s="232" t="s">
        <v>44</v>
      </c>
      <c r="B26" s="232"/>
      <c r="C26" s="232"/>
      <c r="D26" s="232"/>
      <c r="E26" s="232"/>
      <c r="F26" s="232"/>
      <c r="G26" s="232"/>
      <c r="H26" s="232"/>
      <c r="I26" s="232"/>
      <c r="J26" s="232"/>
    </row>
    <row r="27" spans="1:10" x14ac:dyDescent="0.2">
      <c r="A27" s="68"/>
      <c r="B27" s="68"/>
      <c r="C27" s="68"/>
      <c r="D27" s="68"/>
      <c r="E27" s="68"/>
      <c r="F27" s="68"/>
      <c r="G27" s="68"/>
      <c r="H27" s="68"/>
      <c r="I27" s="68"/>
      <c r="J27" s="68"/>
    </row>
    <row r="28" spans="1:10" x14ac:dyDescent="0.2">
      <c r="A28" s="233" t="s">
        <v>0</v>
      </c>
      <c r="B28" s="233"/>
      <c r="C28" s="233"/>
      <c r="D28" s="18"/>
      <c r="E28" s="18"/>
      <c r="F28" s="18"/>
      <c r="G28" s="18"/>
      <c r="H28" s="18"/>
      <c r="I28" s="18"/>
      <c r="J28" s="18"/>
    </row>
    <row r="29" spans="1:10" x14ac:dyDescent="0.2">
      <c r="A29" s="233" t="s">
        <v>213</v>
      </c>
      <c r="B29" s="233"/>
      <c r="C29" s="18"/>
      <c r="D29" s="18"/>
      <c r="E29" s="18"/>
      <c r="F29" s="18"/>
      <c r="G29" s="18"/>
      <c r="H29" s="18"/>
      <c r="I29" s="18"/>
      <c r="J29" s="18"/>
    </row>
    <row r="45" spans="1:10" ht="18.75" x14ac:dyDescent="0.3">
      <c r="A45" s="234" t="s">
        <v>1</v>
      </c>
      <c r="B45" s="234"/>
      <c r="C45" s="234"/>
      <c r="D45" s="234"/>
      <c r="E45" s="234"/>
      <c r="F45" s="234"/>
      <c r="G45" s="234"/>
      <c r="H45" s="234"/>
      <c r="I45" s="234"/>
      <c r="J45" s="234"/>
    </row>
    <row r="46" spans="1:10" ht="18.75" x14ac:dyDescent="0.3">
      <c r="A46" s="54"/>
      <c r="B46" s="54"/>
      <c r="C46" s="54"/>
      <c r="D46" s="54"/>
      <c r="E46" s="54"/>
      <c r="F46" s="54"/>
      <c r="G46" s="54"/>
      <c r="H46" s="54"/>
      <c r="I46" s="54"/>
      <c r="J46" s="54"/>
    </row>
    <row r="47" spans="1:10" x14ac:dyDescent="0.2">
      <c r="A47" s="235" t="s">
        <v>246</v>
      </c>
      <c r="B47" s="236"/>
      <c r="C47" s="236"/>
      <c r="D47" s="236"/>
      <c r="E47" s="236"/>
      <c r="F47" s="236"/>
      <c r="G47" s="236"/>
      <c r="H47" s="236"/>
      <c r="I47" s="236"/>
      <c r="J47" s="236"/>
    </row>
    <row r="48" spans="1:10" ht="15" customHeight="1" x14ac:dyDescent="0.3">
      <c r="A48" s="54"/>
      <c r="B48" s="54"/>
      <c r="C48" s="54"/>
      <c r="D48" s="54"/>
      <c r="E48" s="54"/>
      <c r="F48" s="54"/>
      <c r="G48" s="54"/>
      <c r="H48" s="54"/>
    </row>
    <row r="49" spans="1:10" ht="13.5" thickBot="1" x14ac:dyDescent="0.25">
      <c r="A49" s="196" t="s">
        <v>46</v>
      </c>
      <c r="B49" s="197"/>
      <c r="C49" s="197"/>
      <c r="D49" s="197"/>
      <c r="E49" s="197"/>
      <c r="F49" s="197"/>
      <c r="G49" s="197"/>
      <c r="H49" s="197"/>
      <c r="I49" s="237" t="s">
        <v>167</v>
      </c>
      <c r="J49" s="238"/>
    </row>
    <row r="50" spans="1:10" ht="13.5" thickTop="1" x14ac:dyDescent="0.2">
      <c r="A50" s="1" t="s">
        <v>2</v>
      </c>
      <c r="B50" s="1" t="s">
        <v>2</v>
      </c>
      <c r="C50" s="2"/>
      <c r="D50" s="2"/>
      <c r="E50" s="2"/>
      <c r="F50" s="1"/>
      <c r="G50" s="3" t="s">
        <v>3</v>
      </c>
      <c r="H50" s="4"/>
      <c r="I50" s="3" t="s">
        <v>4</v>
      </c>
      <c r="J50" s="4"/>
    </row>
    <row r="51" spans="1:10" ht="13.5" thickBot="1" x14ac:dyDescent="0.25">
      <c r="A51" s="5" t="s">
        <v>5</v>
      </c>
      <c r="B51" s="5" t="s">
        <v>5</v>
      </c>
      <c r="C51" s="5" t="s">
        <v>6</v>
      </c>
      <c r="D51" s="5" t="s">
        <v>7</v>
      </c>
      <c r="E51" s="5" t="s">
        <v>8</v>
      </c>
      <c r="F51" s="5" t="s">
        <v>9</v>
      </c>
      <c r="G51" s="6" t="s">
        <v>10</v>
      </c>
      <c r="H51" s="6"/>
      <c r="I51" s="7" t="s">
        <v>11</v>
      </c>
      <c r="J51" s="8"/>
    </row>
    <row r="52" spans="1:10" ht="14.25" thickTop="1" thickBot="1" x14ac:dyDescent="0.25">
      <c r="A52" s="9"/>
      <c r="B52" s="9" t="s">
        <v>12</v>
      </c>
      <c r="C52" s="6"/>
      <c r="D52" s="6"/>
      <c r="E52" s="9"/>
      <c r="F52" s="9" t="s">
        <v>13</v>
      </c>
      <c r="G52" s="10" t="s">
        <v>14</v>
      </c>
      <c r="H52" s="10" t="s">
        <v>15</v>
      </c>
      <c r="I52" s="10" t="s">
        <v>16</v>
      </c>
      <c r="J52" s="10" t="s">
        <v>17</v>
      </c>
    </row>
    <row r="53" spans="1:10" ht="14.25" thickTop="1" thickBot="1" x14ac:dyDescent="0.25">
      <c r="A53" s="10">
        <v>1</v>
      </c>
      <c r="B53" s="10">
        <v>2</v>
      </c>
      <c r="C53" s="10">
        <v>3</v>
      </c>
      <c r="D53" s="10">
        <v>4</v>
      </c>
      <c r="E53" s="10">
        <v>5</v>
      </c>
      <c r="F53" s="10">
        <v>6</v>
      </c>
      <c r="G53" s="10">
        <v>7</v>
      </c>
      <c r="H53" s="10">
        <v>8</v>
      </c>
      <c r="I53" s="10">
        <v>9</v>
      </c>
      <c r="J53" s="10">
        <v>10</v>
      </c>
    </row>
    <row r="54" spans="1:10" ht="13.5" thickTop="1" x14ac:dyDescent="0.2">
      <c r="A54" s="11"/>
      <c r="B54" s="12"/>
      <c r="C54" s="12" t="s">
        <v>52</v>
      </c>
      <c r="D54" s="13"/>
      <c r="E54" s="31"/>
      <c r="F54" s="31"/>
      <c r="G54" s="32"/>
      <c r="H54" s="33"/>
      <c r="I54" s="70"/>
      <c r="J54" s="71"/>
    </row>
    <row r="55" spans="1:10" x14ac:dyDescent="0.2">
      <c r="A55" s="81">
        <v>1</v>
      </c>
      <c r="B55" s="13" t="s">
        <v>39</v>
      </c>
      <c r="C55" s="56" t="s">
        <v>40</v>
      </c>
      <c r="D55" s="13" t="s">
        <v>18</v>
      </c>
      <c r="E55" s="37">
        <v>582</v>
      </c>
      <c r="F55" s="60"/>
      <c r="G55" s="61"/>
      <c r="H55" s="62">
        <f>E55*F55</f>
        <v>0</v>
      </c>
      <c r="I55" s="12"/>
      <c r="J55" s="14"/>
    </row>
    <row r="56" spans="1:10" ht="36" customHeight="1" x14ac:dyDescent="0.2">
      <c r="A56" s="81">
        <v>2</v>
      </c>
      <c r="B56" s="69" t="s">
        <v>49</v>
      </c>
      <c r="C56" s="76" t="s">
        <v>241</v>
      </c>
      <c r="D56" s="69" t="s">
        <v>50</v>
      </c>
      <c r="E56" s="77">
        <v>58.2</v>
      </c>
      <c r="F56" s="78"/>
      <c r="G56" s="79"/>
      <c r="H56" s="55">
        <f>E56*F56</f>
        <v>0</v>
      </c>
      <c r="I56" s="74"/>
      <c r="J56" s="75"/>
    </row>
    <row r="57" spans="1:10" x14ac:dyDescent="0.2">
      <c r="A57" s="81">
        <v>3</v>
      </c>
      <c r="B57" s="69" t="s">
        <v>51</v>
      </c>
      <c r="C57" s="76" t="s">
        <v>242</v>
      </c>
      <c r="D57" s="69" t="s">
        <v>50</v>
      </c>
      <c r="E57" s="77">
        <v>58.2</v>
      </c>
      <c r="F57" s="78"/>
      <c r="G57" s="79"/>
      <c r="H57" s="55">
        <f>E57*F57</f>
        <v>0</v>
      </c>
      <c r="I57" s="12"/>
      <c r="J57" s="14"/>
    </row>
    <row r="58" spans="1:10" x14ac:dyDescent="0.2">
      <c r="A58" s="81">
        <v>4</v>
      </c>
      <c r="B58" s="69"/>
      <c r="C58" s="76" t="s">
        <v>243</v>
      </c>
      <c r="D58" s="69" t="s">
        <v>50</v>
      </c>
      <c r="E58" s="77">
        <v>291</v>
      </c>
      <c r="F58" s="78"/>
      <c r="G58" s="79"/>
      <c r="H58" s="55">
        <f>E58*F58</f>
        <v>0</v>
      </c>
      <c r="I58" s="12"/>
      <c r="J58" s="14"/>
    </row>
    <row r="59" spans="1:10" ht="22.5" x14ac:dyDescent="0.2">
      <c r="A59" s="81">
        <v>5</v>
      </c>
      <c r="B59" s="69">
        <v>170504</v>
      </c>
      <c r="C59" s="76" t="s">
        <v>184</v>
      </c>
      <c r="D59" s="69" t="s">
        <v>45</v>
      </c>
      <c r="E59" s="77">
        <v>81.48</v>
      </c>
      <c r="F59" s="78"/>
      <c r="G59" s="79"/>
      <c r="H59" s="55">
        <f>E59*F59</f>
        <v>0</v>
      </c>
      <c r="I59" s="12"/>
      <c r="J59" s="14"/>
    </row>
    <row r="60" spans="1:10" x14ac:dyDescent="0.2">
      <c r="A60" s="72"/>
      <c r="B60" s="73"/>
      <c r="C60" s="21" t="s">
        <v>53</v>
      </c>
      <c r="D60" s="73"/>
      <c r="E60" s="34"/>
      <c r="F60" s="65"/>
      <c r="G60" s="35"/>
      <c r="H60" s="66">
        <f>SUM(H56:H59)</f>
        <v>0</v>
      </c>
      <c r="I60" s="12"/>
      <c r="J60" s="14"/>
    </row>
    <row r="61" spans="1:10" x14ac:dyDescent="0.2">
      <c r="A61" s="72"/>
      <c r="B61" s="74"/>
      <c r="C61" s="74" t="s">
        <v>67</v>
      </c>
      <c r="D61" s="73"/>
      <c r="E61" s="34"/>
      <c r="F61" s="34"/>
      <c r="G61" s="35"/>
      <c r="H61" s="36"/>
      <c r="I61" s="12"/>
      <c r="J61" s="14"/>
    </row>
    <row r="62" spans="1:10" x14ac:dyDescent="0.2">
      <c r="A62" s="11">
        <v>1</v>
      </c>
      <c r="B62" s="13" t="s">
        <v>26</v>
      </c>
      <c r="C62" s="56" t="s">
        <v>28</v>
      </c>
      <c r="D62" s="13" t="s">
        <v>18</v>
      </c>
      <c r="E62" s="37">
        <v>582</v>
      </c>
      <c r="F62" s="67"/>
      <c r="G62" s="17"/>
      <c r="H62" s="55">
        <f t="shared" ref="H62:H70" si="0">E62*F62</f>
        <v>0</v>
      </c>
      <c r="I62" s="12"/>
      <c r="J62" s="14"/>
    </row>
    <row r="63" spans="1:10" x14ac:dyDescent="0.2">
      <c r="A63" s="11">
        <v>2</v>
      </c>
      <c r="B63" s="13" t="s">
        <v>27</v>
      </c>
      <c r="C63" s="56" t="s">
        <v>29</v>
      </c>
      <c r="D63" s="13" t="s">
        <v>18</v>
      </c>
      <c r="E63" s="37">
        <v>582</v>
      </c>
      <c r="F63" s="67"/>
      <c r="G63" s="17"/>
      <c r="H63" s="55">
        <f t="shared" si="0"/>
        <v>0</v>
      </c>
      <c r="I63" s="12"/>
      <c r="J63" s="14"/>
    </row>
    <row r="64" spans="1:10" ht="22.5" x14ac:dyDescent="0.2">
      <c r="A64" s="81">
        <v>3</v>
      </c>
      <c r="B64" s="58" t="s">
        <v>21</v>
      </c>
      <c r="C64" s="57" t="s">
        <v>22</v>
      </c>
      <c r="D64" s="69" t="s">
        <v>18</v>
      </c>
      <c r="E64" s="37">
        <v>582</v>
      </c>
      <c r="F64" s="67"/>
      <c r="G64" s="17"/>
      <c r="H64" s="55">
        <f t="shared" si="0"/>
        <v>0</v>
      </c>
      <c r="I64" s="12"/>
      <c r="J64" s="14"/>
    </row>
    <row r="65" spans="1:10" x14ac:dyDescent="0.2">
      <c r="A65" s="11">
        <v>4</v>
      </c>
      <c r="B65" s="13" t="s">
        <v>30</v>
      </c>
      <c r="C65" s="56" t="s">
        <v>31</v>
      </c>
      <c r="D65" s="13" t="s">
        <v>18</v>
      </c>
      <c r="E65" s="37">
        <v>582</v>
      </c>
      <c r="F65" s="67"/>
      <c r="G65" s="17"/>
      <c r="H65" s="55">
        <f t="shared" si="0"/>
        <v>0</v>
      </c>
      <c r="I65" s="12"/>
      <c r="J65" s="14"/>
    </row>
    <row r="66" spans="1:10" x14ac:dyDescent="0.2">
      <c r="A66" s="11">
        <v>5</v>
      </c>
      <c r="B66" s="13" t="s">
        <v>32</v>
      </c>
      <c r="C66" s="56" t="s">
        <v>33</v>
      </c>
      <c r="D66" s="13" t="s">
        <v>18</v>
      </c>
      <c r="E66" s="37">
        <v>582</v>
      </c>
      <c r="F66" s="67"/>
      <c r="G66" s="17"/>
      <c r="H66" s="55">
        <f t="shared" si="0"/>
        <v>0</v>
      </c>
      <c r="I66" s="12"/>
      <c r="J66" s="14"/>
    </row>
    <row r="67" spans="1:10" x14ac:dyDescent="0.2">
      <c r="A67" s="11">
        <v>6</v>
      </c>
      <c r="B67" s="13" t="s">
        <v>34</v>
      </c>
      <c r="C67" s="56" t="s">
        <v>35</v>
      </c>
      <c r="D67" s="13" t="s">
        <v>18</v>
      </c>
      <c r="E67" s="37">
        <v>582</v>
      </c>
      <c r="F67" s="67"/>
      <c r="G67" s="17"/>
      <c r="H67" s="55">
        <f t="shared" si="0"/>
        <v>0</v>
      </c>
      <c r="I67" s="12"/>
      <c r="J67" s="14"/>
    </row>
    <row r="68" spans="1:10" x14ac:dyDescent="0.2">
      <c r="A68" s="11">
        <v>7</v>
      </c>
      <c r="B68" s="13" t="s">
        <v>36</v>
      </c>
      <c r="C68" s="56" t="s">
        <v>47</v>
      </c>
      <c r="D68" s="13" t="s">
        <v>18</v>
      </c>
      <c r="E68" s="37">
        <v>582</v>
      </c>
      <c r="F68" s="67"/>
      <c r="G68" s="17"/>
      <c r="H68" s="55">
        <f t="shared" si="0"/>
        <v>0</v>
      </c>
      <c r="I68" s="12"/>
      <c r="J68" s="14"/>
    </row>
    <row r="69" spans="1:10" x14ac:dyDescent="0.2">
      <c r="A69" s="11">
        <v>8</v>
      </c>
      <c r="B69" s="13" t="s">
        <v>37</v>
      </c>
      <c r="C69" s="56" t="s">
        <v>38</v>
      </c>
      <c r="D69" s="13" t="s">
        <v>18</v>
      </c>
      <c r="E69" s="37">
        <v>582</v>
      </c>
      <c r="F69" s="67"/>
      <c r="G69" s="17"/>
      <c r="H69" s="55">
        <f t="shared" si="0"/>
        <v>0</v>
      </c>
      <c r="I69" s="12"/>
      <c r="J69" s="14"/>
    </row>
    <row r="70" spans="1:10" x14ac:dyDescent="0.2">
      <c r="A70" s="11">
        <v>10</v>
      </c>
      <c r="B70" s="13" t="s">
        <v>23</v>
      </c>
      <c r="C70" s="56" t="s">
        <v>24</v>
      </c>
      <c r="D70" s="13" t="s">
        <v>18</v>
      </c>
      <c r="E70" s="37">
        <v>582</v>
      </c>
      <c r="F70" s="60"/>
      <c r="G70" s="61"/>
      <c r="H70" s="62">
        <f t="shared" si="0"/>
        <v>0</v>
      </c>
      <c r="I70" s="12"/>
      <c r="J70" s="14"/>
    </row>
    <row r="71" spans="1:10" x14ac:dyDescent="0.2">
      <c r="A71" s="11"/>
      <c r="B71" s="13"/>
      <c r="C71" s="59" t="s">
        <v>68</v>
      </c>
      <c r="D71" s="13"/>
      <c r="E71" s="37"/>
      <c r="F71" s="60"/>
      <c r="G71" s="61"/>
      <c r="H71" s="63">
        <f>SUM(H62:H70)</f>
        <v>0</v>
      </c>
      <c r="I71" s="12"/>
      <c r="J71" s="14"/>
    </row>
    <row r="72" spans="1:10" x14ac:dyDescent="0.2">
      <c r="A72" s="11"/>
      <c r="B72" s="13"/>
      <c r="C72" s="12" t="s">
        <v>69</v>
      </c>
      <c r="D72" s="13"/>
      <c r="E72" s="37"/>
      <c r="F72" s="60"/>
      <c r="G72" s="61"/>
      <c r="H72" s="62"/>
      <c r="I72" s="12"/>
      <c r="J72" s="14"/>
    </row>
    <row r="73" spans="1:10" x14ac:dyDescent="0.2">
      <c r="A73" s="11">
        <v>1</v>
      </c>
      <c r="B73" s="13" t="s">
        <v>25</v>
      </c>
      <c r="C73" s="56" t="s">
        <v>43</v>
      </c>
      <c r="D73" s="69" t="s">
        <v>18</v>
      </c>
      <c r="E73" s="37">
        <v>669</v>
      </c>
      <c r="F73" s="60"/>
      <c r="G73" s="62">
        <f>E73*F73</f>
        <v>0</v>
      </c>
      <c r="H73" s="64"/>
      <c r="I73" s="12"/>
      <c r="J73" s="14"/>
    </row>
    <row r="74" spans="1:10" x14ac:dyDescent="0.2">
      <c r="A74" s="11">
        <v>2</v>
      </c>
      <c r="B74" s="13" t="s">
        <v>25</v>
      </c>
      <c r="C74" s="56" t="s">
        <v>48</v>
      </c>
      <c r="D74" s="13" t="s">
        <v>45</v>
      </c>
      <c r="E74" s="37">
        <v>81.430000000000007</v>
      </c>
      <c r="F74" s="60"/>
      <c r="G74" s="62">
        <f>E74*F74</f>
        <v>0</v>
      </c>
      <c r="H74" s="64"/>
      <c r="I74" s="12"/>
      <c r="J74" s="14"/>
    </row>
    <row r="75" spans="1:10" x14ac:dyDescent="0.2">
      <c r="A75" s="11"/>
      <c r="B75" s="12"/>
      <c r="C75" s="59" t="s">
        <v>70</v>
      </c>
      <c r="D75" s="13"/>
      <c r="E75" s="34"/>
      <c r="F75" s="65"/>
      <c r="G75" s="66">
        <f>SUM(G73:G74)</f>
        <v>0</v>
      </c>
      <c r="H75" s="64"/>
      <c r="I75" s="12"/>
      <c r="J75" s="14"/>
    </row>
    <row r="76" spans="1:10" x14ac:dyDescent="0.2">
      <c r="A76" s="11"/>
      <c r="B76" s="15"/>
      <c r="C76" s="22"/>
      <c r="D76" s="15"/>
      <c r="E76" s="23"/>
      <c r="F76" s="20"/>
      <c r="G76" s="17"/>
      <c r="H76" s="30"/>
      <c r="I76" s="12"/>
      <c r="J76" s="14"/>
    </row>
    <row r="77" spans="1:10" x14ac:dyDescent="0.2">
      <c r="A77" s="11"/>
      <c r="B77" s="15"/>
      <c r="C77" s="21" t="s">
        <v>20</v>
      </c>
      <c r="D77" s="15"/>
      <c r="E77" s="16"/>
      <c r="F77" s="16"/>
      <c r="G77" s="17"/>
      <c r="H77" s="28">
        <f>G75+H71+H60</f>
        <v>0</v>
      </c>
      <c r="I77" s="12"/>
      <c r="J77" s="14"/>
    </row>
    <row r="78" spans="1:10" x14ac:dyDescent="0.2">
      <c r="A78" s="11"/>
      <c r="B78" s="15"/>
      <c r="C78" s="21" t="s">
        <v>41</v>
      </c>
      <c r="D78" s="24"/>
      <c r="E78" s="25"/>
      <c r="F78" s="25"/>
      <c r="G78" s="17"/>
      <c r="H78" s="29">
        <f>H77/100*23</f>
        <v>0</v>
      </c>
      <c r="I78" s="12"/>
      <c r="J78" s="14"/>
    </row>
    <row r="79" spans="1:10" ht="13.5" thickBot="1" x14ac:dyDescent="0.25">
      <c r="A79" s="113"/>
      <c r="B79" s="46"/>
      <c r="C79" s="114" t="s">
        <v>42</v>
      </c>
      <c r="D79" s="115"/>
      <c r="E79" s="116"/>
      <c r="F79" s="116"/>
      <c r="G79" s="47"/>
      <c r="H79" s="117">
        <f>H77+H78</f>
        <v>0</v>
      </c>
      <c r="I79" s="48"/>
      <c r="J79" s="49"/>
    </row>
    <row r="80" spans="1:10" ht="13.5" thickTop="1" x14ac:dyDescent="0.2">
      <c r="A80" s="239" t="s">
        <v>19</v>
      </c>
      <c r="B80" s="239"/>
      <c r="C80" s="239"/>
      <c r="D80" s="239"/>
      <c r="E80" s="239"/>
      <c r="F80" s="239"/>
      <c r="G80" s="239"/>
      <c r="H80" s="239"/>
      <c r="I80" s="239"/>
      <c r="J80" s="239"/>
    </row>
    <row r="81" spans="1:10" x14ac:dyDescent="0.2">
      <c r="A81" s="232" t="s">
        <v>44</v>
      </c>
      <c r="B81" s="232"/>
      <c r="C81" s="232"/>
      <c r="D81" s="232"/>
      <c r="E81" s="232"/>
      <c r="F81" s="232"/>
      <c r="G81" s="232"/>
      <c r="H81" s="232"/>
      <c r="I81" s="232"/>
      <c r="J81" s="232"/>
    </row>
    <row r="82" spans="1:10" x14ac:dyDescent="0.2">
      <c r="A82" s="233" t="s">
        <v>0</v>
      </c>
      <c r="B82" s="233"/>
      <c r="C82" s="233"/>
      <c r="D82" s="18"/>
      <c r="E82" s="18"/>
      <c r="F82" s="18"/>
      <c r="G82" s="18"/>
      <c r="H82" s="18"/>
      <c r="I82" s="18"/>
      <c r="J82" s="18"/>
    </row>
    <row r="83" spans="1:10" x14ac:dyDescent="0.2">
      <c r="A83" s="233" t="s">
        <v>213</v>
      </c>
      <c r="B83" s="233"/>
      <c r="C83" s="18"/>
      <c r="D83" s="18"/>
      <c r="E83" s="18"/>
      <c r="F83" s="18"/>
      <c r="G83" s="18"/>
      <c r="H83" s="18"/>
      <c r="I83" s="18"/>
      <c r="J83" s="18"/>
    </row>
    <row r="84" spans="1:10" x14ac:dyDescent="0.2">
      <c r="A84" s="19"/>
      <c r="B84" s="19"/>
      <c r="C84" s="18"/>
      <c r="D84" s="18"/>
      <c r="E84" s="18"/>
      <c r="F84" s="18"/>
      <c r="G84" s="18"/>
      <c r="H84" s="18"/>
      <c r="I84" s="18"/>
      <c r="J84" s="18"/>
    </row>
    <row r="85" spans="1:10" x14ac:dyDescent="0.2">
      <c r="A85" s="19"/>
      <c r="B85" s="19"/>
      <c r="C85" s="18"/>
      <c r="D85" s="18"/>
      <c r="E85" s="18"/>
      <c r="F85" s="18"/>
      <c r="G85" s="18"/>
      <c r="H85" s="18"/>
      <c r="I85" s="18"/>
      <c r="J85" s="18"/>
    </row>
    <row r="86" spans="1:10" x14ac:dyDescent="0.2">
      <c r="A86" s="19"/>
      <c r="B86" s="19"/>
      <c r="C86" s="18"/>
      <c r="D86" s="18"/>
      <c r="E86" s="18"/>
      <c r="F86" s="18"/>
      <c r="G86" s="18"/>
      <c r="H86" s="18"/>
      <c r="I86" s="18"/>
      <c r="J86" s="18"/>
    </row>
    <row r="87" spans="1:10" x14ac:dyDescent="0.2">
      <c r="A87" s="19"/>
      <c r="B87" s="19"/>
      <c r="C87" s="18"/>
      <c r="D87" s="18"/>
      <c r="E87" s="18"/>
      <c r="F87" s="18"/>
      <c r="G87" s="18"/>
      <c r="H87" s="18"/>
      <c r="I87" s="18"/>
      <c r="J87" s="18"/>
    </row>
    <row r="88" spans="1:10" ht="18.75" x14ac:dyDescent="0.3">
      <c r="A88" s="234" t="s">
        <v>1</v>
      </c>
      <c r="B88" s="234"/>
      <c r="C88" s="234"/>
      <c r="D88" s="234"/>
      <c r="E88" s="234"/>
      <c r="F88" s="234"/>
      <c r="G88" s="234"/>
      <c r="H88" s="234"/>
      <c r="I88" s="234"/>
      <c r="J88" s="234"/>
    </row>
    <row r="89" spans="1:10" ht="18.75" x14ac:dyDescent="0.3">
      <c r="A89" s="54"/>
      <c r="B89" s="54"/>
      <c r="C89" s="54"/>
      <c r="D89" s="54"/>
      <c r="E89" s="54"/>
      <c r="F89" s="54"/>
      <c r="G89" s="54"/>
      <c r="H89" s="54"/>
      <c r="I89" s="54"/>
      <c r="J89" s="54"/>
    </row>
    <row r="90" spans="1:10" x14ac:dyDescent="0.2">
      <c r="A90" s="235" t="s">
        <v>246</v>
      </c>
      <c r="B90" s="236"/>
      <c r="C90" s="236"/>
      <c r="D90" s="236"/>
      <c r="E90" s="236"/>
      <c r="F90" s="236"/>
      <c r="G90" s="236"/>
      <c r="H90" s="236"/>
      <c r="I90" s="236"/>
      <c r="J90" s="236"/>
    </row>
    <row r="91" spans="1:10" ht="18.75" x14ac:dyDescent="0.3">
      <c r="A91" s="54"/>
      <c r="B91" s="54"/>
      <c r="C91" s="54"/>
      <c r="D91" s="54"/>
      <c r="E91" s="54"/>
      <c r="F91" s="54"/>
      <c r="G91" s="54"/>
      <c r="H91" s="54"/>
    </row>
    <row r="92" spans="1:10" ht="13.5" thickBot="1" x14ac:dyDescent="0.25">
      <c r="A92" s="196" t="s">
        <v>169</v>
      </c>
      <c r="B92" s="197"/>
      <c r="C92" s="197"/>
      <c r="D92" s="197"/>
      <c r="E92" s="197"/>
      <c r="F92" s="197"/>
      <c r="G92" s="197"/>
      <c r="H92" s="197"/>
      <c r="I92" s="237" t="s">
        <v>170</v>
      </c>
      <c r="J92" s="238"/>
    </row>
    <row r="93" spans="1:10" ht="13.5" thickTop="1" x14ac:dyDescent="0.2">
      <c r="A93" s="1" t="s">
        <v>2</v>
      </c>
      <c r="B93" s="1" t="s">
        <v>2</v>
      </c>
      <c r="C93" s="2"/>
      <c r="D93" s="2"/>
      <c r="E93" s="2"/>
      <c r="F93" s="1"/>
      <c r="G93" s="3" t="s">
        <v>3</v>
      </c>
      <c r="H93" s="4"/>
      <c r="I93" s="3" t="s">
        <v>4</v>
      </c>
      <c r="J93" s="4"/>
    </row>
    <row r="94" spans="1:10" ht="13.5" thickBot="1" x14ac:dyDescent="0.25">
      <c r="A94" s="5" t="s">
        <v>5</v>
      </c>
      <c r="B94" s="5" t="s">
        <v>5</v>
      </c>
      <c r="C94" s="5" t="s">
        <v>6</v>
      </c>
      <c r="D94" s="5" t="s">
        <v>7</v>
      </c>
      <c r="E94" s="5" t="s">
        <v>8</v>
      </c>
      <c r="F94" s="5" t="s">
        <v>9</v>
      </c>
      <c r="G94" s="6" t="s">
        <v>10</v>
      </c>
      <c r="H94" s="6"/>
      <c r="I94" s="7" t="s">
        <v>11</v>
      </c>
      <c r="J94" s="8"/>
    </row>
    <row r="95" spans="1:10" ht="14.25" thickTop="1" thickBot="1" x14ac:dyDescent="0.25">
      <c r="A95" s="9"/>
      <c r="B95" s="9" t="s">
        <v>12</v>
      </c>
      <c r="C95" s="6"/>
      <c r="D95" s="6"/>
      <c r="E95" s="9"/>
      <c r="F95" s="9" t="s">
        <v>13</v>
      </c>
      <c r="G95" s="10" t="s">
        <v>14</v>
      </c>
      <c r="H95" s="10" t="s">
        <v>15</v>
      </c>
      <c r="I95" s="10" t="s">
        <v>16</v>
      </c>
      <c r="J95" s="10" t="s">
        <v>17</v>
      </c>
    </row>
    <row r="96" spans="1:10" ht="14.25" thickTop="1" thickBot="1" x14ac:dyDescent="0.25">
      <c r="A96" s="10">
        <v>1</v>
      </c>
      <c r="B96" s="10">
        <v>2</v>
      </c>
      <c r="C96" s="10">
        <v>3</v>
      </c>
      <c r="D96" s="10">
        <v>4</v>
      </c>
      <c r="E96" s="10">
        <v>5</v>
      </c>
      <c r="F96" s="10">
        <v>6</v>
      </c>
      <c r="G96" s="10">
        <v>7</v>
      </c>
      <c r="H96" s="10">
        <v>8</v>
      </c>
      <c r="I96" s="10">
        <v>9</v>
      </c>
      <c r="J96" s="10">
        <v>10</v>
      </c>
    </row>
    <row r="97" spans="1:10" ht="13.5" thickTop="1" x14ac:dyDescent="0.2">
      <c r="A97" s="72"/>
      <c r="B97" s="74"/>
      <c r="C97" s="74" t="s">
        <v>179</v>
      </c>
      <c r="D97" s="73"/>
      <c r="E97" s="34"/>
      <c r="F97" s="34"/>
      <c r="G97" s="35"/>
      <c r="H97" s="36"/>
      <c r="I97" s="12"/>
      <c r="J97" s="14"/>
    </row>
    <row r="98" spans="1:10" ht="33.75" x14ac:dyDescent="0.2">
      <c r="A98" s="81">
        <v>1</v>
      </c>
      <c r="B98" s="13" t="s">
        <v>172</v>
      </c>
      <c r="C98" s="58" t="s">
        <v>173</v>
      </c>
      <c r="D98" s="13" t="s">
        <v>18</v>
      </c>
      <c r="E98" s="37">
        <v>658</v>
      </c>
      <c r="F98" s="60"/>
      <c r="G98" s="61"/>
      <c r="H98" s="62">
        <f>E98*F98</f>
        <v>0</v>
      </c>
      <c r="I98" s="12"/>
      <c r="J98" s="14"/>
    </row>
    <row r="99" spans="1:10" x14ac:dyDescent="0.2">
      <c r="A99" s="81">
        <v>2</v>
      </c>
      <c r="B99" s="194" t="s">
        <v>175</v>
      </c>
      <c r="C99" s="58" t="s">
        <v>176</v>
      </c>
      <c r="D99" s="13" t="s">
        <v>18</v>
      </c>
      <c r="E99" s="37">
        <v>658</v>
      </c>
      <c r="F99" s="60"/>
      <c r="G99" s="61"/>
      <c r="H99" s="62">
        <f>E99*F99</f>
        <v>0</v>
      </c>
      <c r="I99" s="12"/>
      <c r="J99" s="14"/>
    </row>
    <row r="100" spans="1:10" x14ac:dyDescent="0.2">
      <c r="A100" s="81">
        <v>3</v>
      </c>
      <c r="B100" s="13" t="s">
        <v>30</v>
      </c>
      <c r="C100" s="56" t="s">
        <v>31</v>
      </c>
      <c r="D100" s="13" t="s">
        <v>18</v>
      </c>
      <c r="E100" s="37">
        <v>658</v>
      </c>
      <c r="F100" s="67"/>
      <c r="G100" s="17"/>
      <c r="H100" s="55">
        <f>E100*F100</f>
        <v>0</v>
      </c>
      <c r="I100" s="12"/>
      <c r="J100" s="14"/>
    </row>
    <row r="101" spans="1:10" x14ac:dyDescent="0.2">
      <c r="A101" s="81">
        <v>4</v>
      </c>
      <c r="B101" s="13" t="s">
        <v>26</v>
      </c>
      <c r="C101" s="56" t="s">
        <v>177</v>
      </c>
      <c r="D101" s="13" t="s">
        <v>18</v>
      </c>
      <c r="E101" s="37">
        <v>658</v>
      </c>
      <c r="F101" s="67"/>
      <c r="G101" s="17"/>
      <c r="H101" s="55">
        <f t="shared" ref="H101:H106" si="1">E101*F101</f>
        <v>0</v>
      </c>
      <c r="I101" s="12"/>
      <c r="J101" s="14"/>
    </row>
    <row r="102" spans="1:10" ht="22.5" x14ac:dyDescent="0.2">
      <c r="A102" s="81">
        <v>5</v>
      </c>
      <c r="B102" s="58" t="s">
        <v>21</v>
      </c>
      <c r="C102" s="57" t="s">
        <v>22</v>
      </c>
      <c r="D102" s="69" t="s">
        <v>18</v>
      </c>
      <c r="E102" s="37">
        <v>658</v>
      </c>
      <c r="F102" s="67"/>
      <c r="G102" s="17"/>
      <c r="H102" s="55">
        <f t="shared" si="1"/>
        <v>0</v>
      </c>
      <c r="I102" s="12"/>
      <c r="J102" s="14"/>
    </row>
    <row r="103" spans="1:10" x14ac:dyDescent="0.2">
      <c r="A103" s="81">
        <v>6</v>
      </c>
      <c r="B103" s="13" t="s">
        <v>34</v>
      </c>
      <c r="C103" s="56" t="s">
        <v>35</v>
      </c>
      <c r="D103" s="13" t="s">
        <v>18</v>
      </c>
      <c r="E103" s="37">
        <v>658</v>
      </c>
      <c r="F103" s="67"/>
      <c r="G103" s="17"/>
      <c r="H103" s="55">
        <f t="shared" si="1"/>
        <v>0</v>
      </c>
      <c r="I103" s="12"/>
      <c r="J103" s="14"/>
    </row>
    <row r="104" spans="1:10" x14ac:dyDescent="0.2">
      <c r="A104" s="81">
        <v>7</v>
      </c>
      <c r="B104" s="13" t="s">
        <v>36</v>
      </c>
      <c r="C104" s="56" t="s">
        <v>174</v>
      </c>
      <c r="D104" s="13" t="s">
        <v>18</v>
      </c>
      <c r="E104" s="37">
        <v>658</v>
      </c>
      <c r="F104" s="67"/>
      <c r="G104" s="17"/>
      <c r="H104" s="55">
        <f t="shared" si="1"/>
        <v>0</v>
      </c>
      <c r="I104" s="12"/>
      <c r="J104" s="14"/>
    </row>
    <row r="105" spans="1:10" x14ac:dyDescent="0.2">
      <c r="A105" s="81">
        <v>8</v>
      </c>
      <c r="B105" s="13" t="s">
        <v>37</v>
      </c>
      <c r="C105" s="56" t="s">
        <v>38</v>
      </c>
      <c r="D105" s="13" t="s">
        <v>18</v>
      </c>
      <c r="E105" s="37">
        <v>658</v>
      </c>
      <c r="F105" s="67"/>
      <c r="G105" s="17"/>
      <c r="H105" s="55">
        <f t="shared" si="1"/>
        <v>0</v>
      </c>
      <c r="I105" s="12"/>
      <c r="J105" s="14"/>
    </row>
    <row r="106" spans="1:10" x14ac:dyDescent="0.2">
      <c r="A106" s="81">
        <v>9</v>
      </c>
      <c r="B106" s="13" t="s">
        <v>23</v>
      </c>
      <c r="C106" s="56" t="s">
        <v>24</v>
      </c>
      <c r="D106" s="13" t="s">
        <v>18</v>
      </c>
      <c r="E106" s="37">
        <v>658</v>
      </c>
      <c r="F106" s="60"/>
      <c r="G106" s="61"/>
      <c r="H106" s="62">
        <f t="shared" si="1"/>
        <v>0</v>
      </c>
      <c r="I106" s="12"/>
      <c r="J106" s="14"/>
    </row>
    <row r="107" spans="1:10" x14ac:dyDescent="0.2">
      <c r="A107" s="11"/>
      <c r="B107" s="13"/>
      <c r="C107" s="59" t="s">
        <v>180</v>
      </c>
      <c r="D107" s="13"/>
      <c r="E107" s="37"/>
      <c r="F107" s="60"/>
      <c r="G107" s="61"/>
      <c r="H107" s="63">
        <f>SUM(H101:H106)</f>
        <v>0</v>
      </c>
      <c r="I107" s="12"/>
      <c r="J107" s="14"/>
    </row>
    <row r="108" spans="1:10" x14ac:dyDescent="0.2">
      <c r="A108" s="11"/>
      <c r="B108" s="13"/>
      <c r="C108" s="12" t="s">
        <v>181</v>
      </c>
      <c r="D108" s="13"/>
      <c r="E108" s="37"/>
      <c r="F108" s="60"/>
      <c r="G108" s="61"/>
      <c r="H108" s="62"/>
      <c r="I108" s="12"/>
      <c r="J108" s="14"/>
    </row>
    <row r="109" spans="1:10" x14ac:dyDescent="0.2">
      <c r="A109" s="11">
        <v>1</v>
      </c>
      <c r="B109" s="13" t="s">
        <v>25</v>
      </c>
      <c r="C109" s="56" t="s">
        <v>178</v>
      </c>
      <c r="D109" s="69" t="s">
        <v>18</v>
      </c>
      <c r="E109" s="37">
        <v>658</v>
      </c>
      <c r="F109" s="60"/>
      <c r="G109" s="62">
        <f>E109*F109</f>
        <v>0</v>
      </c>
      <c r="H109" s="64"/>
      <c r="I109" s="12"/>
      <c r="J109" s="14"/>
    </row>
    <row r="110" spans="1:10" x14ac:dyDescent="0.2">
      <c r="A110" s="11">
        <v>2</v>
      </c>
      <c r="B110" s="13" t="s">
        <v>25</v>
      </c>
      <c r="C110" s="56" t="s">
        <v>48</v>
      </c>
      <c r="D110" s="13" t="s">
        <v>45</v>
      </c>
      <c r="E110" s="37">
        <v>92.12</v>
      </c>
      <c r="F110" s="60"/>
      <c r="G110" s="62">
        <f>E110*F110</f>
        <v>0</v>
      </c>
      <c r="H110" s="64"/>
      <c r="I110" s="12"/>
      <c r="J110" s="14"/>
    </row>
    <row r="111" spans="1:10" x14ac:dyDescent="0.2">
      <c r="A111" s="11"/>
      <c r="B111" s="12"/>
      <c r="C111" s="59" t="s">
        <v>182</v>
      </c>
      <c r="D111" s="13"/>
      <c r="E111" s="34"/>
      <c r="F111" s="65"/>
      <c r="G111" s="66">
        <f>SUM(G109:G110)</f>
        <v>0</v>
      </c>
      <c r="H111" s="64"/>
      <c r="I111" s="12"/>
      <c r="J111" s="14"/>
    </row>
    <row r="112" spans="1:10" x14ac:dyDescent="0.2">
      <c r="A112" s="11"/>
      <c r="B112" s="15"/>
      <c r="C112" s="22"/>
      <c r="D112" s="15"/>
      <c r="E112" s="23"/>
      <c r="F112" s="20"/>
      <c r="G112" s="17"/>
      <c r="H112" s="30"/>
      <c r="I112" s="12"/>
      <c r="J112" s="14"/>
    </row>
    <row r="113" spans="1:10" x14ac:dyDescent="0.2">
      <c r="A113" s="11"/>
      <c r="B113" s="15"/>
      <c r="C113" s="21" t="s">
        <v>20</v>
      </c>
      <c r="D113" s="15"/>
      <c r="E113" s="16"/>
      <c r="F113" s="16"/>
      <c r="G113" s="17"/>
      <c r="H113" s="28">
        <f>G111+H11</f>
        <v>0</v>
      </c>
      <c r="I113" s="12"/>
      <c r="J113" s="14"/>
    </row>
    <row r="114" spans="1:10" x14ac:dyDescent="0.2">
      <c r="A114" s="11"/>
      <c r="B114" s="15"/>
      <c r="C114" s="21" t="s">
        <v>41</v>
      </c>
      <c r="D114" s="24"/>
      <c r="E114" s="25"/>
      <c r="F114" s="25"/>
      <c r="G114" s="17"/>
      <c r="H114" s="29">
        <f>H113/100*23</f>
        <v>0</v>
      </c>
      <c r="I114" s="12"/>
      <c r="J114" s="14"/>
    </row>
    <row r="115" spans="1:10" ht="13.5" thickBot="1" x14ac:dyDescent="0.25">
      <c r="A115" s="113"/>
      <c r="B115" s="46"/>
      <c r="C115" s="114" t="s">
        <v>42</v>
      </c>
      <c r="D115" s="115"/>
      <c r="E115" s="116"/>
      <c r="F115" s="116"/>
      <c r="G115" s="47"/>
      <c r="H115" s="117">
        <f>H113+H114</f>
        <v>0</v>
      </c>
      <c r="I115" s="48"/>
      <c r="J115" s="49"/>
    </row>
    <row r="116" spans="1:10" ht="13.5" thickTop="1" x14ac:dyDescent="0.2">
      <c r="A116" s="18"/>
      <c r="B116" s="38"/>
      <c r="C116" s="39"/>
      <c r="D116" s="40"/>
      <c r="E116" s="41"/>
      <c r="F116" s="41"/>
      <c r="G116" s="42"/>
      <c r="H116" s="43"/>
      <c r="I116" s="44"/>
      <c r="J116" s="44"/>
    </row>
    <row r="117" spans="1:10" x14ac:dyDescent="0.2">
      <c r="A117" s="239" t="s">
        <v>19</v>
      </c>
      <c r="B117" s="239"/>
      <c r="C117" s="239"/>
      <c r="D117" s="239"/>
      <c r="E117" s="239"/>
      <c r="F117" s="239"/>
      <c r="G117" s="239"/>
      <c r="H117" s="239"/>
      <c r="I117" s="239"/>
      <c r="J117" s="239"/>
    </row>
    <row r="118" spans="1:10" x14ac:dyDescent="0.2">
      <c r="A118" s="232" t="s">
        <v>44</v>
      </c>
      <c r="B118" s="232"/>
      <c r="C118" s="232"/>
      <c r="D118" s="232"/>
      <c r="E118" s="232"/>
      <c r="F118" s="232"/>
      <c r="G118" s="232"/>
      <c r="H118" s="232"/>
      <c r="I118" s="232"/>
      <c r="J118" s="232"/>
    </row>
    <row r="119" spans="1:10" x14ac:dyDescent="0.2">
      <c r="A119" s="68"/>
      <c r="B119" s="68"/>
      <c r="C119" s="68"/>
      <c r="D119" s="68"/>
      <c r="E119" s="68"/>
      <c r="F119" s="68"/>
      <c r="G119" s="68"/>
      <c r="H119" s="68"/>
      <c r="I119" s="68"/>
      <c r="J119" s="68"/>
    </row>
    <row r="120" spans="1:10" x14ac:dyDescent="0.2">
      <c r="A120" s="233" t="s">
        <v>0</v>
      </c>
      <c r="B120" s="233"/>
      <c r="C120" s="233"/>
      <c r="D120" s="18"/>
      <c r="E120" s="18"/>
      <c r="F120" s="18"/>
      <c r="G120" s="18"/>
      <c r="H120" s="18"/>
      <c r="I120" s="18"/>
      <c r="J120" s="18"/>
    </row>
    <row r="121" spans="1:10" x14ac:dyDescent="0.2">
      <c r="A121" s="233" t="s">
        <v>213</v>
      </c>
      <c r="B121" s="233"/>
      <c r="C121" s="18"/>
      <c r="D121" s="18"/>
      <c r="E121" s="18"/>
      <c r="F121" s="18"/>
      <c r="G121" s="18"/>
      <c r="H121" s="18"/>
      <c r="I121" s="18"/>
      <c r="J121" s="18"/>
    </row>
    <row r="122" spans="1:10" x14ac:dyDescent="0.2">
      <c r="A122" s="19"/>
      <c r="B122" s="19"/>
      <c r="C122" s="18"/>
      <c r="D122" s="18"/>
      <c r="E122" s="18"/>
      <c r="F122" s="18"/>
      <c r="G122" s="18"/>
      <c r="H122" s="18"/>
      <c r="I122" s="18"/>
      <c r="J122" s="18"/>
    </row>
    <row r="123" spans="1:10" x14ac:dyDescent="0.2">
      <c r="A123" s="19"/>
      <c r="B123" s="19"/>
      <c r="C123" s="18"/>
      <c r="D123" s="18"/>
      <c r="E123" s="18"/>
      <c r="F123" s="18"/>
      <c r="G123" s="18"/>
      <c r="H123" s="18"/>
      <c r="I123" s="18"/>
      <c r="J123" s="18"/>
    </row>
    <row r="124" spans="1:10" x14ac:dyDescent="0.2">
      <c r="A124" s="19"/>
      <c r="B124" s="19"/>
      <c r="C124" s="18"/>
      <c r="D124" s="18"/>
      <c r="E124" s="18"/>
      <c r="F124" s="18"/>
      <c r="G124" s="18"/>
      <c r="H124" s="18"/>
      <c r="I124" s="18"/>
      <c r="J124" s="18"/>
    </row>
    <row r="125" spans="1:10" x14ac:dyDescent="0.2">
      <c r="A125" s="19"/>
      <c r="B125" s="19"/>
      <c r="C125" s="18"/>
      <c r="D125" s="18"/>
      <c r="E125" s="18"/>
      <c r="F125" s="18"/>
      <c r="G125" s="18"/>
      <c r="H125" s="18"/>
      <c r="I125" s="18"/>
      <c r="J125" s="18"/>
    </row>
    <row r="126" spans="1:10" x14ac:dyDescent="0.2">
      <c r="A126" s="19"/>
      <c r="B126" s="19"/>
      <c r="C126" s="18"/>
      <c r="D126" s="18"/>
      <c r="E126" s="18"/>
      <c r="F126" s="18"/>
      <c r="G126" s="18"/>
      <c r="H126" s="18"/>
      <c r="I126" s="18"/>
      <c r="J126" s="18"/>
    </row>
    <row r="127" spans="1:10" x14ac:dyDescent="0.2">
      <c r="A127" s="19"/>
      <c r="B127" s="19"/>
      <c r="C127" s="18"/>
      <c r="D127" s="18"/>
      <c r="E127" s="18"/>
      <c r="F127" s="18"/>
      <c r="G127" s="18"/>
      <c r="H127" s="18"/>
      <c r="I127" s="18"/>
      <c r="J127" s="18"/>
    </row>
    <row r="128" spans="1:10" x14ac:dyDescent="0.2">
      <c r="A128" s="19"/>
      <c r="B128" s="19"/>
      <c r="C128" s="18"/>
      <c r="D128" s="18"/>
      <c r="E128" s="18"/>
      <c r="F128" s="18"/>
      <c r="G128" s="18"/>
      <c r="H128" s="18"/>
      <c r="I128" s="18"/>
      <c r="J128" s="18"/>
    </row>
    <row r="129" spans="1:10" x14ac:dyDescent="0.2">
      <c r="A129" s="19"/>
      <c r="B129" s="19"/>
      <c r="C129" s="18"/>
      <c r="D129" s="18"/>
      <c r="E129" s="18"/>
      <c r="F129" s="18"/>
      <c r="G129" s="18"/>
      <c r="H129" s="18"/>
      <c r="I129" s="18"/>
      <c r="J129" s="18"/>
    </row>
    <row r="130" spans="1:10" x14ac:dyDescent="0.2">
      <c r="A130" s="19"/>
      <c r="B130" s="19"/>
      <c r="C130" s="18"/>
      <c r="D130" s="18"/>
      <c r="E130" s="18"/>
      <c r="F130" s="18"/>
      <c r="G130" s="18"/>
      <c r="H130" s="18"/>
      <c r="I130" s="18"/>
      <c r="J130" s="18"/>
    </row>
    <row r="131" spans="1:10" ht="18.75" x14ac:dyDescent="0.3">
      <c r="A131" s="234" t="s">
        <v>1</v>
      </c>
      <c r="B131" s="234"/>
      <c r="C131" s="234"/>
      <c r="D131" s="234"/>
      <c r="E131" s="234"/>
      <c r="F131" s="234"/>
      <c r="G131" s="234"/>
      <c r="H131" s="234"/>
      <c r="I131" s="234"/>
      <c r="J131" s="234"/>
    </row>
    <row r="132" spans="1:10" ht="15" customHeight="1" x14ac:dyDescent="0.3">
      <c r="A132" s="54"/>
      <c r="B132" s="54"/>
      <c r="C132" s="54"/>
      <c r="D132" s="54"/>
      <c r="E132" s="54"/>
      <c r="F132" s="54"/>
      <c r="G132" s="54"/>
      <c r="H132" s="54"/>
      <c r="I132" s="54"/>
      <c r="J132" s="54"/>
    </row>
    <row r="133" spans="1:10" ht="15" customHeight="1" x14ac:dyDescent="0.2">
      <c r="A133" s="235" t="s">
        <v>246</v>
      </c>
      <c r="B133" s="236"/>
      <c r="C133" s="236"/>
      <c r="D133" s="236"/>
      <c r="E133" s="236"/>
      <c r="F133" s="236"/>
      <c r="G133" s="236"/>
      <c r="H133" s="236"/>
      <c r="I133" s="236"/>
      <c r="J133" s="236"/>
    </row>
    <row r="134" spans="1:10" ht="15" customHeight="1" x14ac:dyDescent="0.2">
      <c r="A134" s="195"/>
    </row>
    <row r="135" spans="1:10" ht="15" customHeight="1" thickBot="1" x14ac:dyDescent="0.25">
      <c r="A135" s="196" t="s">
        <v>117</v>
      </c>
      <c r="B135" s="197"/>
      <c r="C135" s="197"/>
      <c r="D135" s="197"/>
      <c r="E135" s="197"/>
      <c r="F135" s="197"/>
      <c r="G135" s="197"/>
      <c r="H135" s="197"/>
      <c r="I135" s="237" t="s">
        <v>171</v>
      </c>
      <c r="J135" s="238"/>
    </row>
    <row r="136" spans="1:10" ht="15" customHeight="1" thickTop="1" x14ac:dyDescent="0.2">
      <c r="A136" s="1" t="s">
        <v>2</v>
      </c>
      <c r="B136" s="1" t="s">
        <v>2</v>
      </c>
      <c r="C136" s="2"/>
      <c r="D136" s="2"/>
      <c r="E136" s="2"/>
      <c r="F136" s="1"/>
      <c r="G136" s="3" t="s">
        <v>3</v>
      </c>
      <c r="H136" s="4"/>
      <c r="I136" s="3" t="s">
        <v>4</v>
      </c>
      <c r="J136" s="4"/>
    </row>
    <row r="137" spans="1:10" ht="15" customHeight="1" thickBot="1" x14ac:dyDescent="0.25">
      <c r="A137" s="5" t="s">
        <v>5</v>
      </c>
      <c r="B137" s="5" t="s">
        <v>5</v>
      </c>
      <c r="C137" s="5" t="s">
        <v>6</v>
      </c>
      <c r="D137" s="5" t="s">
        <v>7</v>
      </c>
      <c r="E137" s="5" t="s">
        <v>8</v>
      </c>
      <c r="F137" s="5" t="s">
        <v>9</v>
      </c>
      <c r="G137" s="6" t="s">
        <v>10</v>
      </c>
      <c r="H137" s="6"/>
      <c r="I137" s="7" t="s">
        <v>11</v>
      </c>
      <c r="J137" s="8"/>
    </row>
    <row r="138" spans="1:10" ht="15" customHeight="1" thickTop="1" thickBot="1" x14ac:dyDescent="0.25">
      <c r="A138" s="9"/>
      <c r="B138" s="9" t="s">
        <v>12</v>
      </c>
      <c r="C138" s="6"/>
      <c r="D138" s="6"/>
      <c r="E138" s="9"/>
      <c r="F138" s="9" t="s">
        <v>13</v>
      </c>
      <c r="G138" s="10" t="s">
        <v>14</v>
      </c>
      <c r="H138" s="10" t="s">
        <v>15</v>
      </c>
      <c r="I138" s="10" t="s">
        <v>16</v>
      </c>
      <c r="J138" s="10" t="s">
        <v>17</v>
      </c>
    </row>
    <row r="139" spans="1:10" ht="15" customHeight="1" thickTop="1" thickBot="1" x14ac:dyDescent="0.25">
      <c r="A139" s="10">
        <v>1</v>
      </c>
      <c r="B139" s="10">
        <v>2</v>
      </c>
      <c r="C139" s="10">
        <v>3</v>
      </c>
      <c r="D139" s="10">
        <v>4</v>
      </c>
      <c r="E139" s="10">
        <v>5</v>
      </c>
      <c r="F139" s="10">
        <v>6</v>
      </c>
      <c r="G139" s="10">
        <v>7</v>
      </c>
      <c r="H139" s="10">
        <v>8</v>
      </c>
      <c r="I139" s="10">
        <v>9</v>
      </c>
      <c r="J139" s="10">
        <v>10</v>
      </c>
    </row>
    <row r="140" spans="1:10" ht="15" customHeight="1" thickTop="1" x14ac:dyDescent="0.2">
      <c r="A140" s="11"/>
      <c r="B140" s="12"/>
      <c r="C140" s="12" t="s">
        <v>118</v>
      </c>
      <c r="D140" s="13"/>
      <c r="E140" s="31"/>
      <c r="F140" s="31"/>
      <c r="G140" s="32"/>
      <c r="H140" s="33"/>
      <c r="I140" s="70"/>
      <c r="J140" s="71"/>
    </row>
    <row r="141" spans="1:10" ht="15" customHeight="1" x14ac:dyDescent="0.2">
      <c r="A141" s="11"/>
      <c r="B141" s="12"/>
      <c r="C141" s="12"/>
      <c r="D141" s="13"/>
      <c r="E141" s="80"/>
      <c r="F141" s="80"/>
      <c r="G141" s="212"/>
      <c r="H141" s="202"/>
      <c r="I141" s="12"/>
      <c r="J141" s="14"/>
    </row>
    <row r="142" spans="1:10" ht="15" customHeight="1" x14ac:dyDescent="0.2">
      <c r="A142" s="118"/>
      <c r="B142" s="74"/>
      <c r="C142" s="74" t="s">
        <v>119</v>
      </c>
      <c r="D142" s="74"/>
      <c r="E142" s="74"/>
      <c r="F142" s="74"/>
      <c r="G142" s="74"/>
      <c r="H142" s="74"/>
      <c r="I142" s="74"/>
      <c r="J142" s="75"/>
    </row>
    <row r="143" spans="1:10" ht="15" customHeight="1" x14ac:dyDescent="0.3">
      <c r="A143" s="119">
        <v>1</v>
      </c>
      <c r="B143" s="120" t="s">
        <v>78</v>
      </c>
      <c r="C143" s="121" t="s">
        <v>79</v>
      </c>
      <c r="D143" s="122" t="s">
        <v>80</v>
      </c>
      <c r="E143" s="123">
        <v>3</v>
      </c>
      <c r="F143" s="156"/>
      <c r="G143" s="124"/>
      <c r="H143" s="125">
        <f t="shared" ref="H143:H153" si="2">E143*F143</f>
        <v>0</v>
      </c>
      <c r="I143" s="126"/>
      <c r="J143" s="127"/>
    </row>
    <row r="144" spans="1:10" ht="15" customHeight="1" x14ac:dyDescent="0.3">
      <c r="A144" s="119">
        <v>2</v>
      </c>
      <c r="B144" s="128" t="s">
        <v>81</v>
      </c>
      <c r="C144" s="129" t="s">
        <v>82</v>
      </c>
      <c r="D144" s="122" t="s">
        <v>80</v>
      </c>
      <c r="E144" s="130">
        <v>3</v>
      </c>
      <c r="F144" s="157"/>
      <c r="G144" s="131"/>
      <c r="H144" s="125">
        <f t="shared" si="2"/>
        <v>0</v>
      </c>
      <c r="I144" s="126"/>
      <c r="J144" s="127"/>
    </row>
    <row r="145" spans="1:10" ht="15" customHeight="1" x14ac:dyDescent="0.3">
      <c r="A145" s="119">
        <v>3</v>
      </c>
      <c r="B145" s="132">
        <v>457979112</v>
      </c>
      <c r="C145" s="133" t="s">
        <v>83</v>
      </c>
      <c r="D145" s="128" t="s">
        <v>80</v>
      </c>
      <c r="E145" s="134">
        <v>3</v>
      </c>
      <c r="F145" s="146"/>
      <c r="G145" s="131"/>
      <c r="H145" s="125">
        <f t="shared" si="2"/>
        <v>0</v>
      </c>
      <c r="I145" s="126"/>
      <c r="J145" s="127"/>
    </row>
    <row r="146" spans="1:10" ht="15" customHeight="1" x14ac:dyDescent="0.3">
      <c r="A146" s="119">
        <v>4</v>
      </c>
      <c r="B146" s="135">
        <v>184501111</v>
      </c>
      <c r="C146" s="136" t="s">
        <v>84</v>
      </c>
      <c r="D146" s="137" t="s">
        <v>80</v>
      </c>
      <c r="E146" s="138">
        <v>3</v>
      </c>
      <c r="F146" s="158"/>
      <c r="G146" s="131"/>
      <c r="H146" s="125">
        <f t="shared" si="2"/>
        <v>0</v>
      </c>
      <c r="I146" s="126"/>
      <c r="J146" s="127"/>
    </row>
    <row r="147" spans="1:10" ht="15" customHeight="1" x14ac:dyDescent="0.3">
      <c r="A147" s="119">
        <v>5</v>
      </c>
      <c r="B147" s="139" t="s">
        <v>85</v>
      </c>
      <c r="C147" s="141" t="s">
        <v>86</v>
      </c>
      <c r="D147" s="139" t="s">
        <v>87</v>
      </c>
      <c r="E147" s="134">
        <v>0.75</v>
      </c>
      <c r="F147" s="146"/>
      <c r="G147" s="131"/>
      <c r="H147" s="125">
        <f t="shared" si="2"/>
        <v>0</v>
      </c>
      <c r="I147" s="126"/>
      <c r="J147" s="127"/>
    </row>
    <row r="148" spans="1:10" ht="15" customHeight="1" x14ac:dyDescent="0.3">
      <c r="A148" s="119">
        <v>6</v>
      </c>
      <c r="B148" s="120" t="s">
        <v>88</v>
      </c>
      <c r="C148" s="140" t="s">
        <v>89</v>
      </c>
      <c r="D148" s="122" t="s">
        <v>90</v>
      </c>
      <c r="E148" s="123">
        <v>4.2</v>
      </c>
      <c r="F148" s="156"/>
      <c r="G148" s="124"/>
      <c r="H148" s="125">
        <f t="shared" si="2"/>
        <v>0</v>
      </c>
      <c r="I148" s="126"/>
      <c r="J148" s="127"/>
    </row>
    <row r="149" spans="1:10" ht="15" customHeight="1" x14ac:dyDescent="0.3">
      <c r="A149" s="119">
        <v>7</v>
      </c>
      <c r="B149" s="128" t="s">
        <v>91</v>
      </c>
      <c r="C149" s="141" t="s">
        <v>92</v>
      </c>
      <c r="D149" s="122" t="s">
        <v>90</v>
      </c>
      <c r="E149" s="130">
        <v>4.2</v>
      </c>
      <c r="F149" s="157"/>
      <c r="G149" s="131"/>
      <c r="H149" s="125">
        <f t="shared" si="2"/>
        <v>0</v>
      </c>
      <c r="I149" s="126"/>
      <c r="J149" s="127"/>
    </row>
    <row r="150" spans="1:10" ht="15" customHeight="1" x14ac:dyDescent="0.3">
      <c r="A150" s="119">
        <v>8</v>
      </c>
      <c r="B150" s="128" t="s">
        <v>93</v>
      </c>
      <c r="C150" s="141" t="s">
        <v>94</v>
      </c>
      <c r="D150" s="122" t="s">
        <v>80</v>
      </c>
      <c r="E150" s="130">
        <v>9</v>
      </c>
      <c r="F150" s="157"/>
      <c r="G150" s="131"/>
      <c r="H150" s="125">
        <f t="shared" si="2"/>
        <v>0</v>
      </c>
      <c r="I150" s="126"/>
      <c r="J150" s="127"/>
    </row>
    <row r="151" spans="1:10" ht="15" customHeight="1" x14ac:dyDescent="0.3">
      <c r="A151" s="119">
        <v>9</v>
      </c>
      <c r="B151" s="128" t="s">
        <v>95</v>
      </c>
      <c r="C151" s="141" t="s">
        <v>96</v>
      </c>
      <c r="D151" s="122" t="s">
        <v>80</v>
      </c>
      <c r="E151" s="130">
        <v>3</v>
      </c>
      <c r="F151" s="157"/>
      <c r="G151" s="131"/>
      <c r="H151" s="125">
        <f t="shared" si="2"/>
        <v>0</v>
      </c>
      <c r="I151" s="126"/>
      <c r="J151" s="127"/>
    </row>
    <row r="152" spans="1:10" ht="15" customHeight="1" x14ac:dyDescent="0.3">
      <c r="A152" s="119">
        <v>10</v>
      </c>
      <c r="B152" s="128" t="s">
        <v>97</v>
      </c>
      <c r="C152" s="142" t="s">
        <v>98</v>
      </c>
      <c r="D152" s="122" t="s">
        <v>54</v>
      </c>
      <c r="E152" s="138">
        <v>1.8</v>
      </c>
      <c r="F152" s="146"/>
      <c r="G152" s="131"/>
      <c r="H152" s="125">
        <f t="shared" si="2"/>
        <v>0</v>
      </c>
      <c r="I152" s="126"/>
      <c r="J152" s="127"/>
    </row>
    <row r="153" spans="1:10" ht="15" customHeight="1" x14ac:dyDescent="0.3">
      <c r="A153" s="119">
        <v>11</v>
      </c>
      <c r="B153" s="128"/>
      <c r="C153" s="142" t="s">
        <v>244</v>
      </c>
      <c r="D153" s="122" t="s">
        <v>54</v>
      </c>
      <c r="E153" s="138">
        <v>1.8</v>
      </c>
      <c r="F153" s="146"/>
      <c r="G153" s="131"/>
      <c r="H153" s="125">
        <f t="shared" si="2"/>
        <v>0</v>
      </c>
      <c r="I153" s="126"/>
      <c r="J153" s="127"/>
    </row>
    <row r="154" spans="1:10" ht="15" customHeight="1" x14ac:dyDescent="0.3">
      <c r="A154" s="119">
        <v>12</v>
      </c>
      <c r="B154" s="128" t="s">
        <v>99</v>
      </c>
      <c r="C154" s="129" t="s">
        <v>100</v>
      </c>
      <c r="D154" s="122" t="s">
        <v>45</v>
      </c>
      <c r="E154" s="143">
        <f>J171*1</f>
        <v>1.9725149999999998</v>
      </c>
      <c r="F154" s="146"/>
      <c r="G154" s="131"/>
      <c r="H154" s="125">
        <f>E154*F154</f>
        <v>0</v>
      </c>
      <c r="I154" s="126"/>
      <c r="J154" s="127"/>
    </row>
    <row r="155" spans="1:10" ht="15" customHeight="1" x14ac:dyDescent="0.3">
      <c r="A155" s="119">
        <v>13</v>
      </c>
      <c r="B155" s="135">
        <v>185851111</v>
      </c>
      <c r="C155" s="129" t="s">
        <v>101</v>
      </c>
      <c r="D155" s="137" t="s">
        <v>102</v>
      </c>
      <c r="E155" s="144">
        <v>0.21</v>
      </c>
      <c r="F155" s="146"/>
      <c r="G155" s="145"/>
      <c r="H155" s="146">
        <f>F155*E155</f>
        <v>0</v>
      </c>
      <c r="I155" s="126"/>
      <c r="J155" s="127"/>
    </row>
    <row r="156" spans="1:10" ht="15" customHeight="1" x14ac:dyDescent="0.3">
      <c r="A156" s="119"/>
      <c r="B156" s="129"/>
      <c r="C156" s="147" t="s">
        <v>120</v>
      </c>
      <c r="D156" s="122"/>
      <c r="E156" s="130"/>
      <c r="F156" s="157"/>
      <c r="G156" s="131"/>
      <c r="H156" s="148">
        <f>SUM(H143:H155)</f>
        <v>0</v>
      </c>
      <c r="I156" s="126"/>
      <c r="J156" s="127"/>
    </row>
    <row r="157" spans="1:10" ht="15" customHeight="1" x14ac:dyDescent="0.3">
      <c r="A157" s="119"/>
      <c r="B157" s="129"/>
      <c r="C157" s="147"/>
      <c r="D157" s="122"/>
      <c r="E157" s="130"/>
      <c r="F157" s="157"/>
      <c r="G157" s="131"/>
      <c r="H157" s="148"/>
      <c r="I157" s="126"/>
      <c r="J157" s="127"/>
    </row>
    <row r="158" spans="1:10" ht="15" customHeight="1" x14ac:dyDescent="0.3">
      <c r="A158" s="119"/>
      <c r="B158" s="129"/>
      <c r="C158" s="126" t="s">
        <v>121</v>
      </c>
      <c r="D158" s="122"/>
      <c r="E158" s="138"/>
      <c r="F158" s="146"/>
      <c r="G158" s="131"/>
      <c r="H158" s="125"/>
      <c r="I158" s="126"/>
      <c r="J158" s="127"/>
    </row>
    <row r="159" spans="1:10" ht="15" customHeight="1" x14ac:dyDescent="0.25">
      <c r="A159" s="119">
        <v>1</v>
      </c>
      <c r="B159" s="128" t="s">
        <v>103</v>
      </c>
      <c r="C159" s="129" t="s">
        <v>104</v>
      </c>
      <c r="D159" s="122" t="s">
        <v>90</v>
      </c>
      <c r="E159" s="130">
        <v>4.8</v>
      </c>
      <c r="F159" s="157"/>
      <c r="G159" s="125">
        <f>E159*F159</f>
        <v>0</v>
      </c>
      <c r="H159" s="125"/>
      <c r="I159" s="120">
        <v>5.0000000000000002E-5</v>
      </c>
      <c r="J159" s="149">
        <f t="shared" ref="J159:J170" si="3">I159*E159</f>
        <v>2.4000000000000001E-4</v>
      </c>
    </row>
    <row r="160" spans="1:10" ht="15" customHeight="1" x14ac:dyDescent="0.25">
      <c r="A160" s="119">
        <v>2</v>
      </c>
      <c r="B160" s="128" t="s">
        <v>103</v>
      </c>
      <c r="C160" s="129" t="s">
        <v>105</v>
      </c>
      <c r="D160" s="122" t="s">
        <v>80</v>
      </c>
      <c r="E160" s="130">
        <v>6</v>
      </c>
      <c r="F160" s="157"/>
      <c r="G160" s="125">
        <f>E160*F160</f>
        <v>0</v>
      </c>
      <c r="H160" s="125"/>
      <c r="I160" s="120">
        <v>0.01</v>
      </c>
      <c r="J160" s="149">
        <f t="shared" si="3"/>
        <v>0.06</v>
      </c>
    </row>
    <row r="161" spans="1:10" ht="15" customHeight="1" x14ac:dyDescent="0.25">
      <c r="A161" s="119">
        <v>3</v>
      </c>
      <c r="B161" s="128" t="s">
        <v>103</v>
      </c>
      <c r="C161" s="129" t="s">
        <v>106</v>
      </c>
      <c r="D161" s="137" t="s">
        <v>45</v>
      </c>
      <c r="E161" s="130">
        <v>1.5</v>
      </c>
      <c r="F161" s="157"/>
      <c r="G161" s="125">
        <f>E161*F161</f>
        <v>0</v>
      </c>
      <c r="H161" s="125"/>
      <c r="I161" s="120">
        <v>1</v>
      </c>
      <c r="J161" s="149">
        <f t="shared" si="3"/>
        <v>1.5</v>
      </c>
    </row>
    <row r="162" spans="1:10" ht="15" customHeight="1" x14ac:dyDescent="0.25">
      <c r="A162" s="119">
        <v>4</v>
      </c>
      <c r="B162" s="128" t="s">
        <v>103</v>
      </c>
      <c r="C162" s="133" t="s">
        <v>107</v>
      </c>
      <c r="D162" s="137" t="s">
        <v>108</v>
      </c>
      <c r="E162" s="138">
        <v>10.5</v>
      </c>
      <c r="F162" s="146"/>
      <c r="G162" s="125">
        <f t="shared" ref="G162:G170" si="4">E162*F162</f>
        <v>0</v>
      </c>
      <c r="H162" s="125"/>
      <c r="I162" s="120">
        <v>5.0000000000000001E-4</v>
      </c>
      <c r="J162" s="149">
        <f t="shared" si="3"/>
        <v>5.2500000000000003E-3</v>
      </c>
    </row>
    <row r="163" spans="1:10" ht="15" customHeight="1" x14ac:dyDescent="0.25">
      <c r="A163" s="150">
        <v>5</v>
      </c>
      <c r="B163" s="128" t="s">
        <v>103</v>
      </c>
      <c r="C163" s="141" t="s">
        <v>109</v>
      </c>
      <c r="D163" s="128" t="s">
        <v>80</v>
      </c>
      <c r="E163" s="138">
        <v>3</v>
      </c>
      <c r="F163" s="159"/>
      <c r="G163" s="125">
        <f t="shared" si="4"/>
        <v>0</v>
      </c>
      <c r="H163" s="125"/>
      <c r="I163" s="120">
        <v>1E-3</v>
      </c>
      <c r="J163" s="149">
        <f t="shared" si="3"/>
        <v>3.0000000000000001E-3</v>
      </c>
    </row>
    <row r="164" spans="1:10" ht="15" customHeight="1" x14ac:dyDescent="0.25">
      <c r="A164" s="119">
        <v>6</v>
      </c>
      <c r="B164" s="128" t="s">
        <v>103</v>
      </c>
      <c r="C164" s="141" t="s">
        <v>110</v>
      </c>
      <c r="D164" s="137" t="s">
        <v>102</v>
      </c>
      <c r="E164" s="138">
        <v>0.21</v>
      </c>
      <c r="F164" s="159"/>
      <c r="G164" s="125">
        <f t="shared" si="4"/>
        <v>0</v>
      </c>
      <c r="H164" s="125"/>
      <c r="I164" s="120">
        <v>1</v>
      </c>
      <c r="J164" s="149">
        <f t="shared" si="3"/>
        <v>0.21</v>
      </c>
    </row>
    <row r="165" spans="1:10" ht="15" customHeight="1" x14ac:dyDescent="0.25">
      <c r="A165" s="119">
        <v>7</v>
      </c>
      <c r="B165" s="128" t="s">
        <v>103</v>
      </c>
      <c r="C165" s="141" t="s">
        <v>111</v>
      </c>
      <c r="D165" s="128" t="s">
        <v>112</v>
      </c>
      <c r="E165" s="138">
        <v>1.5</v>
      </c>
      <c r="F165" s="159"/>
      <c r="G165" s="125">
        <f t="shared" si="4"/>
        <v>0</v>
      </c>
      <c r="H165" s="125"/>
      <c r="I165" s="120">
        <v>5.0000000000000002E-5</v>
      </c>
      <c r="J165" s="149">
        <f t="shared" si="3"/>
        <v>7.5000000000000007E-5</v>
      </c>
    </row>
    <row r="166" spans="1:10" ht="15" customHeight="1" x14ac:dyDescent="0.25">
      <c r="A166" s="119">
        <v>8</v>
      </c>
      <c r="B166" s="128" t="s">
        <v>103</v>
      </c>
      <c r="C166" s="133" t="s">
        <v>113</v>
      </c>
      <c r="D166" s="128" t="s">
        <v>80</v>
      </c>
      <c r="E166" s="138">
        <f>E144</f>
        <v>3</v>
      </c>
      <c r="F166" s="159"/>
      <c r="G166" s="125">
        <f t="shared" si="4"/>
        <v>0</v>
      </c>
      <c r="H166" s="125"/>
      <c r="I166" s="120">
        <v>5.0000000000000002E-5</v>
      </c>
      <c r="J166" s="149">
        <f t="shared" si="3"/>
        <v>1.5000000000000001E-4</v>
      </c>
    </row>
    <row r="167" spans="1:10" ht="22.5" customHeight="1" x14ac:dyDescent="0.25">
      <c r="A167" s="150">
        <v>9</v>
      </c>
      <c r="B167" s="128" t="s">
        <v>103</v>
      </c>
      <c r="C167" s="141" t="s">
        <v>114</v>
      </c>
      <c r="D167" s="128" t="s">
        <v>80</v>
      </c>
      <c r="E167" s="138">
        <v>6</v>
      </c>
      <c r="F167" s="159"/>
      <c r="G167" s="125">
        <f t="shared" si="4"/>
        <v>0</v>
      </c>
      <c r="H167" s="125"/>
      <c r="I167" s="120">
        <v>5.0000000000000002E-5</v>
      </c>
      <c r="J167" s="149">
        <f t="shared" si="3"/>
        <v>3.0000000000000003E-4</v>
      </c>
    </row>
    <row r="168" spans="1:10" ht="15" customHeight="1" x14ac:dyDescent="0.25">
      <c r="A168" s="119">
        <v>10</v>
      </c>
      <c r="B168" s="128" t="s">
        <v>103</v>
      </c>
      <c r="C168" s="142" t="s">
        <v>247</v>
      </c>
      <c r="D168" s="128" t="s">
        <v>80</v>
      </c>
      <c r="E168" s="151">
        <v>3</v>
      </c>
      <c r="F168" s="159"/>
      <c r="G168" s="125">
        <f t="shared" si="4"/>
        <v>0</v>
      </c>
      <c r="H168" s="125"/>
      <c r="I168" s="120">
        <v>0.06</v>
      </c>
      <c r="J168" s="149">
        <f t="shared" si="3"/>
        <v>0.18</v>
      </c>
    </row>
    <row r="169" spans="1:10" ht="15" customHeight="1" x14ac:dyDescent="0.25">
      <c r="A169" s="119">
        <v>11</v>
      </c>
      <c r="B169" s="128" t="s">
        <v>103</v>
      </c>
      <c r="C169" s="142" t="s">
        <v>115</v>
      </c>
      <c r="D169" s="128" t="s">
        <v>80</v>
      </c>
      <c r="E169" s="151">
        <v>9</v>
      </c>
      <c r="F169" s="159"/>
      <c r="G169" s="125">
        <f t="shared" si="4"/>
        <v>0</v>
      </c>
      <c r="H169" s="125"/>
      <c r="I169" s="120">
        <v>1E-3</v>
      </c>
      <c r="J169" s="149">
        <f t="shared" si="3"/>
        <v>9.0000000000000011E-3</v>
      </c>
    </row>
    <row r="170" spans="1:10" ht="15" customHeight="1" x14ac:dyDescent="0.25">
      <c r="A170" s="119">
        <v>12</v>
      </c>
      <c r="B170" s="128" t="s">
        <v>103</v>
      </c>
      <c r="C170" s="142" t="s">
        <v>116</v>
      </c>
      <c r="D170" s="128" t="s">
        <v>80</v>
      </c>
      <c r="E170" s="151">
        <v>9</v>
      </c>
      <c r="F170" s="159"/>
      <c r="G170" s="125">
        <f t="shared" si="4"/>
        <v>0</v>
      </c>
      <c r="H170" s="125"/>
      <c r="I170" s="120">
        <v>5.0000000000000001E-4</v>
      </c>
      <c r="J170" s="149">
        <f t="shared" si="3"/>
        <v>4.5000000000000005E-3</v>
      </c>
    </row>
    <row r="171" spans="1:10" ht="15" customHeight="1" x14ac:dyDescent="0.2">
      <c r="A171" s="11"/>
      <c r="B171" s="12"/>
      <c r="C171" s="59" t="s">
        <v>122</v>
      </c>
      <c r="D171" s="13"/>
      <c r="E171" s="80"/>
      <c r="F171" s="153"/>
      <c r="G171" s="154">
        <f>SUM(G159:G170)</f>
        <v>0</v>
      </c>
      <c r="H171" s="152"/>
      <c r="I171" s="12"/>
      <c r="J171" s="155">
        <f>SUM(J159:J170)</f>
        <v>1.9725149999999998</v>
      </c>
    </row>
    <row r="172" spans="1:10" ht="15" customHeight="1" x14ac:dyDescent="0.2">
      <c r="A172" s="11"/>
      <c r="B172" s="15"/>
      <c r="C172" s="22"/>
      <c r="D172" s="15"/>
      <c r="E172" s="23"/>
      <c r="F172" s="20"/>
      <c r="G172" s="17"/>
      <c r="H172" s="30"/>
      <c r="I172" s="12"/>
      <c r="J172" s="14"/>
    </row>
    <row r="173" spans="1:10" ht="15" customHeight="1" x14ac:dyDescent="0.2">
      <c r="A173" s="11"/>
      <c r="B173" s="15"/>
      <c r="C173" s="21" t="s">
        <v>20</v>
      </c>
      <c r="D173" s="15"/>
      <c r="E173" s="16"/>
      <c r="F173" s="16"/>
      <c r="G173" s="17"/>
      <c r="H173" s="28">
        <f>H156+G171</f>
        <v>0</v>
      </c>
      <c r="I173" s="12"/>
      <c r="J173" s="14"/>
    </row>
    <row r="174" spans="1:10" ht="15" customHeight="1" x14ac:dyDescent="0.2">
      <c r="A174" s="11"/>
      <c r="B174" s="15"/>
      <c r="C174" s="21" t="s">
        <v>41</v>
      </c>
      <c r="D174" s="24"/>
      <c r="E174" s="25"/>
      <c r="F174" s="25"/>
      <c r="G174" s="17"/>
      <c r="H174" s="29">
        <f>H173/100*23</f>
        <v>0</v>
      </c>
      <c r="I174" s="12"/>
      <c r="J174" s="14"/>
    </row>
    <row r="175" spans="1:10" ht="15" customHeight="1" thickBot="1" x14ac:dyDescent="0.25">
      <c r="A175" s="113"/>
      <c r="B175" s="46"/>
      <c r="C175" s="114" t="s">
        <v>42</v>
      </c>
      <c r="D175" s="115"/>
      <c r="E175" s="116"/>
      <c r="F175" s="116"/>
      <c r="G175" s="47"/>
      <c r="H175" s="117">
        <f>H173+H174</f>
        <v>0</v>
      </c>
      <c r="I175" s="48"/>
      <c r="J175" s="49"/>
    </row>
    <row r="176" spans="1:10" ht="15" customHeight="1" thickTop="1" x14ac:dyDescent="0.2">
      <c r="A176" s="239" t="s">
        <v>19</v>
      </c>
      <c r="B176" s="239"/>
      <c r="C176" s="239"/>
      <c r="D176" s="239"/>
      <c r="E176" s="239"/>
      <c r="F176" s="239"/>
      <c r="G176" s="239"/>
      <c r="H176" s="239"/>
      <c r="I176" s="239"/>
      <c r="J176" s="239"/>
    </row>
    <row r="177" spans="1:10" ht="15" customHeight="1" x14ac:dyDescent="0.2">
      <c r="A177" s="232" t="s">
        <v>44</v>
      </c>
      <c r="B177" s="232"/>
      <c r="C177" s="232"/>
      <c r="D177" s="232"/>
      <c r="E177" s="232"/>
      <c r="F177" s="232"/>
      <c r="G177" s="232"/>
      <c r="H177" s="232"/>
      <c r="I177" s="232"/>
      <c r="J177" s="232"/>
    </row>
    <row r="178" spans="1:10" ht="15" customHeight="1" x14ac:dyDescent="0.2">
      <c r="A178" s="68"/>
      <c r="B178" s="68"/>
      <c r="C178" s="68"/>
      <c r="D178" s="68"/>
      <c r="E178" s="68"/>
      <c r="F178" s="68"/>
      <c r="G178" s="68"/>
      <c r="H178" s="68"/>
      <c r="I178" s="68"/>
      <c r="J178" s="68"/>
    </row>
    <row r="179" spans="1:10" ht="15" customHeight="1" x14ac:dyDescent="0.2">
      <c r="A179" s="233" t="s">
        <v>0</v>
      </c>
      <c r="B179" s="233"/>
      <c r="C179" s="233"/>
      <c r="D179" s="18"/>
      <c r="E179" s="18"/>
      <c r="F179" s="18"/>
      <c r="G179" s="18"/>
      <c r="H179" s="18"/>
      <c r="I179" s="18"/>
      <c r="J179" s="18"/>
    </row>
    <row r="180" spans="1:10" ht="15" customHeight="1" x14ac:dyDescent="0.2">
      <c r="A180" s="233" t="s">
        <v>213</v>
      </c>
      <c r="B180" s="233"/>
      <c r="C180" s="18"/>
      <c r="D180" s="18"/>
      <c r="E180" s="18"/>
      <c r="F180" s="18"/>
      <c r="G180" s="18"/>
      <c r="H180" s="18"/>
      <c r="I180" s="18"/>
      <c r="J180" s="18"/>
    </row>
    <row r="181" spans="1:10" x14ac:dyDescent="0.2">
      <c r="A181" s="19"/>
      <c r="B181" s="19"/>
      <c r="C181" s="18"/>
      <c r="D181" s="18"/>
      <c r="E181" s="18"/>
      <c r="F181" s="18"/>
      <c r="G181" s="18"/>
      <c r="H181" s="18"/>
      <c r="I181" s="18"/>
      <c r="J181" s="18"/>
    </row>
    <row r="182" spans="1:10" x14ac:dyDescent="0.2">
      <c r="A182" s="19"/>
      <c r="B182" s="19"/>
      <c r="C182" s="18"/>
      <c r="D182" s="18"/>
      <c r="E182" s="18"/>
      <c r="F182" s="18"/>
      <c r="G182" s="18"/>
      <c r="H182" s="18"/>
      <c r="I182" s="18"/>
      <c r="J182" s="18"/>
    </row>
    <row r="183" spans="1:10" x14ac:dyDescent="0.2">
      <c r="A183" s="19"/>
      <c r="B183" s="19"/>
      <c r="C183" s="18"/>
      <c r="D183" s="18"/>
      <c r="E183" s="18"/>
      <c r="F183" s="18"/>
      <c r="G183" s="18"/>
      <c r="H183" s="18"/>
      <c r="I183" s="18"/>
      <c r="J183" s="18"/>
    </row>
    <row r="184" spans="1:10" x14ac:dyDescent="0.2">
      <c r="A184" s="19"/>
      <c r="B184" s="19"/>
      <c r="C184" s="18"/>
      <c r="D184" s="18"/>
      <c r="E184" s="18"/>
      <c r="F184" s="18"/>
      <c r="G184" s="18"/>
      <c r="H184" s="18"/>
      <c r="I184" s="18"/>
      <c r="J184" s="18"/>
    </row>
    <row r="185" spans="1:10" x14ac:dyDescent="0.2">
      <c r="A185" s="19"/>
      <c r="B185" s="19"/>
      <c r="C185" s="18"/>
      <c r="D185" s="18"/>
      <c r="E185" s="18"/>
      <c r="F185" s="18"/>
      <c r="G185" s="18"/>
      <c r="H185" s="18"/>
      <c r="I185" s="18"/>
      <c r="J185" s="18"/>
    </row>
    <row r="186" spans="1:10" x14ac:dyDescent="0.2">
      <c r="A186" s="19"/>
      <c r="B186" s="19"/>
      <c r="C186" s="18"/>
      <c r="D186" s="18"/>
      <c r="E186" s="18"/>
      <c r="F186" s="18"/>
      <c r="G186" s="18"/>
      <c r="H186" s="18"/>
      <c r="I186" s="18"/>
      <c r="J186" s="18"/>
    </row>
    <row r="187" spans="1:10" x14ac:dyDescent="0.2">
      <c r="A187" s="19"/>
      <c r="B187" s="19"/>
      <c r="C187" s="18"/>
      <c r="D187" s="18"/>
      <c r="E187" s="18"/>
      <c r="F187" s="18"/>
      <c r="G187" s="18"/>
      <c r="H187" s="18"/>
      <c r="I187" s="18"/>
      <c r="J187" s="18"/>
    </row>
    <row r="188" spans="1:10" x14ac:dyDescent="0.2">
      <c r="A188" s="19"/>
      <c r="B188" s="19"/>
      <c r="C188" s="18"/>
      <c r="D188" s="18"/>
      <c r="E188" s="18"/>
      <c r="F188" s="18"/>
      <c r="G188" s="18"/>
      <c r="H188" s="18"/>
      <c r="I188" s="18"/>
      <c r="J188" s="18"/>
    </row>
    <row r="189" spans="1:10" x14ac:dyDescent="0.2">
      <c r="A189" s="19"/>
      <c r="B189" s="19"/>
      <c r="C189" s="18"/>
      <c r="D189" s="18"/>
      <c r="E189" s="18"/>
      <c r="F189" s="18"/>
      <c r="G189" s="18"/>
      <c r="H189" s="18"/>
      <c r="I189" s="18"/>
      <c r="J189" s="18"/>
    </row>
    <row r="190" spans="1:10" x14ac:dyDescent="0.2">
      <c r="A190" s="19"/>
      <c r="B190" s="19"/>
      <c r="C190" s="18"/>
      <c r="D190" s="18"/>
      <c r="E190" s="18"/>
      <c r="F190" s="18"/>
      <c r="G190" s="18"/>
      <c r="H190" s="18"/>
      <c r="I190" s="18"/>
      <c r="J190" s="18"/>
    </row>
    <row r="191" spans="1:10" x14ac:dyDescent="0.2">
      <c r="A191" s="19"/>
      <c r="B191" s="19"/>
      <c r="C191" s="18"/>
      <c r="D191" s="18"/>
      <c r="E191" s="18"/>
      <c r="F191" s="18"/>
      <c r="G191" s="18"/>
      <c r="H191" s="18"/>
      <c r="I191" s="18"/>
      <c r="J191" s="18"/>
    </row>
    <row r="192" spans="1:10" x14ac:dyDescent="0.2">
      <c r="A192" s="19"/>
      <c r="B192" s="19"/>
      <c r="C192" s="18"/>
      <c r="D192" s="18"/>
      <c r="E192" s="18"/>
      <c r="F192" s="18"/>
      <c r="G192" s="18"/>
      <c r="H192" s="18"/>
      <c r="I192" s="18"/>
      <c r="J192" s="18"/>
    </row>
    <row r="193" spans="1:10" x14ac:dyDescent="0.2">
      <c r="A193" s="19"/>
      <c r="B193" s="19"/>
      <c r="C193" s="18"/>
      <c r="D193" s="18"/>
      <c r="E193" s="18"/>
      <c r="F193" s="18"/>
      <c r="G193" s="18"/>
      <c r="H193" s="18"/>
      <c r="I193" s="18"/>
      <c r="J193" s="18"/>
    </row>
    <row r="194" spans="1:10" x14ac:dyDescent="0.2">
      <c r="A194" s="19"/>
      <c r="B194" s="19"/>
      <c r="C194" s="18"/>
      <c r="D194" s="18"/>
      <c r="E194" s="18"/>
      <c r="F194" s="18"/>
      <c r="G194" s="18"/>
      <c r="H194" s="18"/>
      <c r="I194" s="18"/>
      <c r="J194" s="18"/>
    </row>
    <row r="195" spans="1:10" x14ac:dyDescent="0.2">
      <c r="A195" s="19"/>
      <c r="B195" s="19"/>
      <c r="C195" s="18"/>
      <c r="D195" s="18"/>
      <c r="E195" s="18"/>
      <c r="F195" s="18"/>
      <c r="G195" s="18"/>
      <c r="H195" s="18"/>
      <c r="I195" s="18"/>
      <c r="J195" s="18"/>
    </row>
    <row r="196" spans="1:10" x14ac:dyDescent="0.2">
      <c r="A196" s="19"/>
      <c r="B196" s="19"/>
      <c r="C196" s="18"/>
      <c r="D196" s="18"/>
      <c r="E196" s="18"/>
      <c r="F196" s="18"/>
      <c r="G196" s="18"/>
      <c r="H196" s="18"/>
      <c r="I196" s="18"/>
      <c r="J196" s="18"/>
    </row>
    <row r="197" spans="1:10" x14ac:dyDescent="0.2">
      <c r="A197" s="19"/>
      <c r="B197" s="19"/>
      <c r="C197" s="18"/>
      <c r="D197" s="18"/>
      <c r="E197" s="18"/>
      <c r="F197" s="18"/>
      <c r="G197" s="18"/>
      <c r="H197" s="18"/>
      <c r="I197" s="18"/>
      <c r="J197" s="18"/>
    </row>
    <row r="198" spans="1:10" x14ac:dyDescent="0.2">
      <c r="A198" s="19"/>
      <c r="B198" s="19"/>
      <c r="C198" s="18"/>
      <c r="D198" s="18"/>
      <c r="E198" s="18"/>
      <c r="F198" s="18"/>
      <c r="G198" s="18"/>
      <c r="H198" s="18"/>
      <c r="I198" s="18"/>
      <c r="J198" s="18"/>
    </row>
    <row r="199" spans="1:10" x14ac:dyDescent="0.2">
      <c r="A199" s="19"/>
      <c r="B199" s="19"/>
      <c r="C199" s="18"/>
      <c r="D199" s="18"/>
      <c r="E199" s="18"/>
      <c r="F199" s="18"/>
      <c r="G199" s="18"/>
      <c r="H199" s="18"/>
      <c r="I199" s="18"/>
      <c r="J199" s="18"/>
    </row>
    <row r="200" spans="1:10" x14ac:dyDescent="0.2">
      <c r="A200" s="19"/>
      <c r="B200" s="19"/>
      <c r="C200" s="18"/>
      <c r="D200" s="18"/>
      <c r="E200" s="18"/>
      <c r="F200" s="18"/>
      <c r="G200" s="18"/>
      <c r="H200" s="18"/>
      <c r="I200" s="18"/>
      <c r="J200" s="18"/>
    </row>
    <row r="201" spans="1:10" x14ac:dyDescent="0.2">
      <c r="A201" s="19"/>
      <c r="B201" s="19"/>
      <c r="C201" s="18"/>
      <c r="D201" s="18"/>
      <c r="E201" s="18"/>
      <c r="F201" s="18"/>
      <c r="G201" s="18"/>
      <c r="H201" s="18"/>
      <c r="I201" s="18"/>
      <c r="J201" s="18"/>
    </row>
    <row r="202" spans="1:10" x14ac:dyDescent="0.2">
      <c r="A202" s="19"/>
      <c r="B202" s="19"/>
      <c r="C202" s="18"/>
      <c r="D202" s="18"/>
      <c r="E202" s="18"/>
      <c r="F202" s="18"/>
      <c r="G202" s="18"/>
      <c r="H202" s="18"/>
      <c r="I202" s="18"/>
      <c r="J202" s="18"/>
    </row>
    <row r="203" spans="1:10" x14ac:dyDescent="0.2">
      <c r="A203" s="19"/>
      <c r="B203" s="19"/>
      <c r="C203" s="18"/>
      <c r="D203" s="18"/>
      <c r="E203" s="18"/>
      <c r="F203" s="18"/>
      <c r="G203" s="18"/>
      <c r="H203" s="18"/>
      <c r="I203" s="18"/>
      <c r="J203" s="18"/>
    </row>
    <row r="204" spans="1:10" x14ac:dyDescent="0.2">
      <c r="A204" s="19"/>
      <c r="B204" s="19"/>
      <c r="C204" s="18"/>
      <c r="D204" s="18"/>
      <c r="E204" s="18"/>
      <c r="F204" s="18"/>
      <c r="G204" s="18"/>
      <c r="H204" s="18"/>
      <c r="I204" s="18"/>
      <c r="J204" s="18"/>
    </row>
    <row r="205" spans="1:10" x14ac:dyDescent="0.2">
      <c r="A205" s="19"/>
      <c r="B205" s="19"/>
      <c r="C205" s="18"/>
      <c r="D205" s="18"/>
      <c r="E205" s="18"/>
      <c r="F205" s="18"/>
      <c r="G205" s="18"/>
      <c r="H205" s="18"/>
      <c r="I205" s="18"/>
      <c r="J205" s="18"/>
    </row>
    <row r="206" spans="1:10" x14ac:dyDescent="0.2">
      <c r="A206" s="19"/>
      <c r="B206" s="19"/>
      <c r="C206" s="18"/>
      <c r="D206" s="18"/>
      <c r="E206" s="18"/>
      <c r="F206" s="18"/>
      <c r="G206" s="18"/>
      <c r="H206" s="18"/>
      <c r="I206" s="18"/>
      <c r="J206" s="18"/>
    </row>
    <row r="207" spans="1:10" x14ac:dyDescent="0.2">
      <c r="A207" s="19"/>
      <c r="B207" s="19"/>
      <c r="C207" s="18"/>
      <c r="D207" s="18"/>
      <c r="E207" s="18"/>
      <c r="F207" s="18"/>
      <c r="G207" s="18"/>
      <c r="H207" s="18"/>
      <c r="I207" s="18"/>
      <c r="J207" s="18"/>
    </row>
    <row r="208" spans="1:10" x14ac:dyDescent="0.2">
      <c r="A208" s="19"/>
      <c r="B208" s="19"/>
      <c r="C208" s="18"/>
      <c r="D208" s="18"/>
      <c r="E208" s="18"/>
      <c r="F208" s="18"/>
      <c r="G208" s="18"/>
      <c r="H208" s="18"/>
      <c r="I208" s="18"/>
      <c r="J208" s="18"/>
    </row>
    <row r="209" spans="1:10" x14ac:dyDescent="0.2">
      <c r="A209" s="19"/>
      <c r="B209" s="19"/>
      <c r="C209" s="18"/>
      <c r="D209" s="18"/>
      <c r="E209" s="18"/>
      <c r="F209" s="18"/>
      <c r="G209" s="18"/>
      <c r="H209" s="18"/>
      <c r="I209" s="18"/>
      <c r="J209" s="18"/>
    </row>
    <row r="210" spans="1:10" x14ac:dyDescent="0.2">
      <c r="A210" s="19"/>
      <c r="B210" s="19"/>
      <c r="C210" s="18"/>
      <c r="D210" s="18"/>
      <c r="E210" s="18"/>
      <c r="F210" s="18"/>
      <c r="G210" s="18"/>
      <c r="H210" s="18"/>
      <c r="I210" s="18"/>
      <c r="J210" s="18"/>
    </row>
    <row r="211" spans="1:10" x14ac:dyDescent="0.2">
      <c r="A211" s="19"/>
      <c r="B211" s="19"/>
      <c r="C211" s="18"/>
      <c r="D211" s="18"/>
      <c r="E211" s="18"/>
      <c r="F211" s="18"/>
      <c r="G211" s="18"/>
      <c r="H211" s="18"/>
      <c r="I211" s="18"/>
      <c r="J211" s="18"/>
    </row>
    <row r="212" spans="1:10" x14ac:dyDescent="0.2">
      <c r="A212" s="19"/>
      <c r="B212" s="19"/>
      <c r="C212" s="18"/>
      <c r="D212" s="18"/>
      <c r="E212" s="18"/>
      <c r="F212" s="18"/>
      <c r="G212" s="18"/>
      <c r="H212" s="18"/>
      <c r="I212" s="18"/>
      <c r="J212" s="18"/>
    </row>
    <row r="213" spans="1:10" x14ac:dyDescent="0.2">
      <c r="A213" s="19"/>
      <c r="B213" s="19"/>
      <c r="C213" s="18"/>
      <c r="D213" s="18"/>
      <c r="E213" s="18"/>
      <c r="F213" s="18"/>
      <c r="G213" s="18"/>
      <c r="H213" s="18"/>
      <c r="I213" s="18"/>
      <c r="J213" s="18"/>
    </row>
    <row r="214" spans="1:10" x14ac:dyDescent="0.2">
      <c r="A214" s="19"/>
      <c r="B214" s="19"/>
      <c r="C214" s="18"/>
      <c r="D214" s="18"/>
      <c r="E214" s="18"/>
      <c r="F214" s="18"/>
      <c r="G214" s="18"/>
      <c r="H214" s="18"/>
      <c r="I214" s="18"/>
      <c r="J214" s="18"/>
    </row>
    <row r="215" spans="1:10" x14ac:dyDescent="0.2">
      <c r="A215" s="19"/>
      <c r="B215" s="19"/>
      <c r="C215" s="18"/>
      <c r="D215" s="18"/>
      <c r="E215" s="18"/>
      <c r="F215" s="18"/>
      <c r="G215" s="18"/>
      <c r="H215" s="18"/>
      <c r="I215" s="18"/>
      <c r="J215" s="18"/>
    </row>
    <row r="216" spans="1:10" x14ac:dyDescent="0.2">
      <c r="A216" s="19"/>
      <c r="B216" s="19"/>
      <c r="C216" s="18"/>
      <c r="D216" s="18"/>
      <c r="E216" s="18"/>
      <c r="F216" s="18"/>
      <c r="G216" s="18"/>
      <c r="H216" s="18"/>
      <c r="I216" s="18"/>
      <c r="J216" s="18"/>
    </row>
    <row r="217" spans="1:10" ht="18.75" x14ac:dyDescent="0.3">
      <c r="A217" s="234" t="s">
        <v>1</v>
      </c>
      <c r="B217" s="234"/>
      <c r="C217" s="234"/>
      <c r="D217" s="234"/>
      <c r="E217" s="234"/>
      <c r="F217" s="234"/>
      <c r="G217" s="234"/>
      <c r="H217" s="234"/>
      <c r="I217" s="234"/>
      <c r="J217" s="234"/>
    </row>
    <row r="218" spans="1:10" ht="18.75" x14ac:dyDescent="0.3">
      <c r="A218" s="54"/>
      <c r="B218" s="54"/>
      <c r="C218" s="54"/>
      <c r="D218" s="54"/>
      <c r="E218" s="54"/>
      <c r="F218" s="54"/>
      <c r="G218" s="54"/>
      <c r="H218" s="54"/>
      <c r="I218" s="54"/>
      <c r="J218" s="54"/>
    </row>
    <row r="219" spans="1:10" ht="15" customHeight="1" x14ac:dyDescent="0.2">
      <c r="A219" s="235" t="s">
        <v>246</v>
      </c>
      <c r="B219" s="236"/>
      <c r="C219" s="236"/>
      <c r="D219" s="236"/>
      <c r="E219" s="236"/>
      <c r="F219" s="236"/>
      <c r="G219" s="236"/>
      <c r="H219" s="236"/>
      <c r="I219" s="236"/>
      <c r="J219" s="236"/>
    </row>
    <row r="220" spans="1:10" ht="15" customHeight="1" thickBot="1" x14ac:dyDescent="0.25">
      <c r="A220" s="196" t="s">
        <v>237</v>
      </c>
      <c r="B220" s="197"/>
      <c r="C220" s="197"/>
      <c r="D220" s="197"/>
      <c r="E220" s="197"/>
      <c r="F220" s="197"/>
      <c r="G220" s="197"/>
      <c r="H220" s="197"/>
      <c r="I220" s="237" t="s">
        <v>240</v>
      </c>
      <c r="J220" s="238"/>
    </row>
    <row r="221" spans="1:10" ht="15" customHeight="1" thickTop="1" x14ac:dyDescent="0.2">
      <c r="A221" s="1" t="s">
        <v>2</v>
      </c>
      <c r="B221" s="1" t="s">
        <v>2</v>
      </c>
      <c r="C221" s="2"/>
      <c r="D221" s="2"/>
      <c r="E221" s="2"/>
      <c r="F221" s="1"/>
      <c r="G221" s="3" t="s">
        <v>3</v>
      </c>
      <c r="H221" s="4"/>
      <c r="I221" s="3" t="s">
        <v>4</v>
      </c>
      <c r="J221" s="4"/>
    </row>
    <row r="222" spans="1:10" ht="15" customHeight="1" thickBot="1" x14ac:dyDescent="0.25">
      <c r="A222" s="5" t="s">
        <v>5</v>
      </c>
      <c r="B222" s="5" t="s">
        <v>5</v>
      </c>
      <c r="C222" s="5" t="s">
        <v>6</v>
      </c>
      <c r="D222" s="5" t="s">
        <v>7</v>
      </c>
      <c r="E222" s="5" t="s">
        <v>8</v>
      </c>
      <c r="F222" s="5" t="s">
        <v>9</v>
      </c>
      <c r="G222" s="6" t="s">
        <v>10</v>
      </c>
      <c r="H222" s="6"/>
      <c r="I222" s="7" t="s">
        <v>11</v>
      </c>
      <c r="J222" s="8"/>
    </row>
    <row r="223" spans="1:10" ht="15" customHeight="1" thickTop="1" thickBot="1" x14ac:dyDescent="0.25">
      <c r="A223" s="9"/>
      <c r="B223" s="9" t="s">
        <v>12</v>
      </c>
      <c r="C223" s="6"/>
      <c r="D223" s="6"/>
      <c r="E223" s="9"/>
      <c r="F223" s="9" t="s">
        <v>13</v>
      </c>
      <c r="G223" s="10" t="s">
        <v>14</v>
      </c>
      <c r="H223" s="10" t="s">
        <v>15</v>
      </c>
      <c r="I223" s="10" t="s">
        <v>16</v>
      </c>
      <c r="J223" s="10" t="s">
        <v>17</v>
      </c>
    </row>
    <row r="224" spans="1:10" ht="15" customHeight="1" thickTop="1" thickBot="1" x14ac:dyDescent="0.25">
      <c r="A224" s="10">
        <v>1</v>
      </c>
      <c r="B224" s="10">
        <v>2</v>
      </c>
      <c r="C224" s="10">
        <v>3</v>
      </c>
      <c r="D224" s="10">
        <v>4</v>
      </c>
      <c r="E224" s="10">
        <v>5</v>
      </c>
      <c r="F224" s="10">
        <v>6</v>
      </c>
      <c r="G224" s="10">
        <v>7</v>
      </c>
      <c r="H224" s="10">
        <v>8</v>
      </c>
      <c r="I224" s="10">
        <v>9</v>
      </c>
      <c r="J224" s="10">
        <v>10</v>
      </c>
    </row>
    <row r="225" spans="1:10" ht="15" customHeight="1" thickTop="1" x14ac:dyDescent="0.2">
      <c r="A225" s="11"/>
      <c r="B225" s="12"/>
      <c r="C225" s="12" t="s">
        <v>118</v>
      </c>
      <c r="D225" s="13"/>
      <c r="E225" s="31"/>
      <c r="F225" s="31"/>
      <c r="G225" s="32"/>
      <c r="H225" s="33"/>
      <c r="I225" s="70"/>
      <c r="J225" s="71"/>
    </row>
    <row r="226" spans="1:10" ht="15" customHeight="1" x14ac:dyDescent="0.2">
      <c r="A226" s="118"/>
      <c r="B226" s="74"/>
      <c r="C226" s="74" t="s">
        <v>153</v>
      </c>
      <c r="D226" s="74"/>
      <c r="E226" s="74"/>
      <c r="F226" s="74"/>
      <c r="G226" s="74"/>
      <c r="H226" s="74"/>
      <c r="I226" s="74"/>
      <c r="J226" s="75"/>
    </row>
    <row r="227" spans="1:10" ht="12.75" customHeight="1" x14ac:dyDescent="0.2">
      <c r="A227" s="167">
        <v>1</v>
      </c>
      <c r="B227" s="174" t="s">
        <v>51</v>
      </c>
      <c r="C227" s="175" t="s">
        <v>123</v>
      </c>
      <c r="D227" s="229" t="s">
        <v>54</v>
      </c>
      <c r="E227" s="227">
        <v>4.26</v>
      </c>
      <c r="F227" s="160"/>
      <c r="G227" s="161"/>
      <c r="H227" s="162">
        <f t="shared" ref="H227:H255" si="5">E227*F227</f>
        <v>0</v>
      </c>
      <c r="I227" s="74"/>
      <c r="J227" s="75"/>
    </row>
    <row r="228" spans="1:10" ht="12.75" customHeight="1" x14ac:dyDescent="0.2">
      <c r="A228" s="167">
        <v>2</v>
      </c>
      <c r="B228" s="176" t="s">
        <v>154</v>
      </c>
      <c r="C228" s="175" t="s">
        <v>124</v>
      </c>
      <c r="D228" s="15" t="s">
        <v>125</v>
      </c>
      <c r="E228" s="227">
        <v>8.52</v>
      </c>
      <c r="F228" s="163"/>
      <c r="G228" s="164"/>
      <c r="H228" s="162">
        <f t="shared" si="5"/>
        <v>0</v>
      </c>
      <c r="I228" s="74"/>
      <c r="J228" s="75"/>
    </row>
    <row r="229" spans="1:10" ht="12.75" customHeight="1" x14ac:dyDescent="0.2">
      <c r="A229" s="167">
        <v>3</v>
      </c>
      <c r="B229" s="176" t="s">
        <v>155</v>
      </c>
      <c r="C229" s="175" t="s">
        <v>126</v>
      </c>
      <c r="D229" s="229" t="s">
        <v>45</v>
      </c>
      <c r="E229" s="228">
        <v>3.15</v>
      </c>
      <c r="F229" s="165"/>
      <c r="G229" s="164"/>
      <c r="H229" s="162">
        <f t="shared" si="5"/>
        <v>0</v>
      </c>
      <c r="I229" s="74"/>
      <c r="J229" s="75"/>
    </row>
    <row r="230" spans="1:10" ht="12.75" customHeight="1" x14ac:dyDescent="0.2">
      <c r="A230" s="167">
        <v>4</v>
      </c>
      <c r="B230" s="174" t="s">
        <v>75</v>
      </c>
      <c r="C230" s="178" t="s">
        <v>127</v>
      </c>
      <c r="D230" s="229" t="s">
        <v>45</v>
      </c>
      <c r="E230" s="228">
        <v>6.93</v>
      </c>
      <c r="F230" s="166"/>
      <c r="G230" s="164"/>
      <c r="H230" s="162">
        <f t="shared" si="5"/>
        <v>0</v>
      </c>
      <c r="I230" s="74"/>
      <c r="J230" s="75"/>
    </row>
    <row r="231" spans="1:10" ht="36" customHeight="1" x14ac:dyDescent="0.2">
      <c r="A231" s="167">
        <v>5</v>
      </c>
      <c r="B231" s="176" t="s">
        <v>156</v>
      </c>
      <c r="C231" s="178" t="s">
        <v>128</v>
      </c>
      <c r="D231" s="229" t="s">
        <v>54</v>
      </c>
      <c r="E231" s="228">
        <v>1.01</v>
      </c>
      <c r="F231" s="165"/>
      <c r="G231" s="164"/>
      <c r="H231" s="162">
        <f t="shared" si="5"/>
        <v>0</v>
      </c>
      <c r="I231" s="74"/>
      <c r="J231" s="75"/>
    </row>
    <row r="232" spans="1:10" ht="12.75" customHeight="1" x14ac:dyDescent="0.2">
      <c r="A232" s="167">
        <v>6</v>
      </c>
      <c r="B232" s="179" t="s">
        <v>129</v>
      </c>
      <c r="C232" s="175" t="s">
        <v>124</v>
      </c>
      <c r="D232" s="15" t="s">
        <v>125</v>
      </c>
      <c r="E232" s="227">
        <v>2.02</v>
      </c>
      <c r="F232" s="160"/>
      <c r="G232" s="161"/>
      <c r="H232" s="162">
        <f t="shared" si="5"/>
        <v>0</v>
      </c>
      <c r="I232" s="74"/>
      <c r="J232" s="75"/>
    </row>
    <row r="233" spans="1:10" ht="12.75" customHeight="1" x14ac:dyDescent="0.2">
      <c r="A233" s="167"/>
      <c r="B233" s="179"/>
      <c r="C233" s="223" t="s">
        <v>232</v>
      </c>
      <c r="D233" s="15"/>
      <c r="E233" s="227"/>
      <c r="F233" s="160"/>
      <c r="G233" s="161"/>
      <c r="H233" s="162"/>
      <c r="I233" s="74"/>
      <c r="J233" s="75"/>
    </row>
    <row r="234" spans="1:10" ht="12.75" customHeight="1" x14ac:dyDescent="0.2">
      <c r="A234" s="167">
        <v>7</v>
      </c>
      <c r="B234" s="182" t="s">
        <v>77</v>
      </c>
      <c r="C234" s="178" t="s">
        <v>57</v>
      </c>
      <c r="D234" s="229" t="s">
        <v>45</v>
      </c>
      <c r="E234" s="227">
        <v>4.95</v>
      </c>
      <c r="F234" s="160"/>
      <c r="G234" s="161"/>
      <c r="H234" s="162">
        <f t="shared" si="5"/>
        <v>0</v>
      </c>
      <c r="I234" s="74"/>
      <c r="J234" s="75"/>
    </row>
    <row r="235" spans="1:10" ht="12.75" customHeight="1" x14ac:dyDescent="0.2">
      <c r="A235" s="167">
        <v>8</v>
      </c>
      <c r="B235" s="182" t="s">
        <v>71</v>
      </c>
      <c r="C235" s="178" t="s">
        <v>58</v>
      </c>
      <c r="D235" s="229" t="s">
        <v>45</v>
      </c>
      <c r="E235" s="227">
        <v>4.95</v>
      </c>
      <c r="F235" s="160"/>
      <c r="G235" s="161"/>
      <c r="H235" s="162">
        <f t="shared" si="5"/>
        <v>0</v>
      </c>
      <c r="I235" s="74"/>
      <c r="J235" s="75"/>
    </row>
    <row r="236" spans="1:10" ht="12.75" customHeight="1" x14ac:dyDescent="0.2">
      <c r="A236" s="167">
        <v>9</v>
      </c>
      <c r="B236" s="182" t="s">
        <v>72</v>
      </c>
      <c r="C236" s="178" t="s">
        <v>219</v>
      </c>
      <c r="D236" s="15" t="s">
        <v>220</v>
      </c>
      <c r="E236" s="227">
        <v>9.9</v>
      </c>
      <c r="F236" s="160"/>
      <c r="G236" s="161"/>
      <c r="H236" s="162">
        <f t="shared" si="5"/>
        <v>0</v>
      </c>
      <c r="I236" s="74"/>
      <c r="J236" s="75"/>
    </row>
    <row r="237" spans="1:10" ht="35.25" customHeight="1" x14ac:dyDescent="0.2">
      <c r="A237" s="167">
        <v>10</v>
      </c>
      <c r="B237" s="182" t="s">
        <v>229</v>
      </c>
      <c r="C237" s="178" t="s">
        <v>227</v>
      </c>
      <c r="D237" s="229" t="s">
        <v>45</v>
      </c>
      <c r="E237" s="227">
        <v>0.81</v>
      </c>
      <c r="F237" s="160"/>
      <c r="G237" s="161"/>
      <c r="H237" s="162">
        <f t="shared" si="5"/>
        <v>0</v>
      </c>
      <c r="I237" s="74"/>
      <c r="J237" s="75"/>
    </row>
    <row r="238" spans="1:10" ht="35.25" customHeight="1" x14ac:dyDescent="0.2">
      <c r="A238" s="167">
        <v>11</v>
      </c>
      <c r="B238" s="222" t="s">
        <v>223</v>
      </c>
      <c r="C238" s="219" t="s">
        <v>221</v>
      </c>
      <c r="D238" s="15" t="s">
        <v>224</v>
      </c>
      <c r="E238" s="227">
        <v>1</v>
      </c>
      <c r="F238" s="160"/>
      <c r="G238" s="161"/>
      <c r="H238" s="162">
        <f t="shared" si="5"/>
        <v>0</v>
      </c>
      <c r="I238" s="221">
        <f>0.1*5</f>
        <v>0.5</v>
      </c>
      <c r="J238" s="220">
        <f>I238*E238</f>
        <v>0.5</v>
      </c>
    </row>
    <row r="239" spans="1:10" ht="35.25" customHeight="1" x14ac:dyDescent="0.2">
      <c r="A239" s="167">
        <v>12</v>
      </c>
      <c r="B239" s="182" t="s">
        <v>230</v>
      </c>
      <c r="C239" s="175" t="s">
        <v>222</v>
      </c>
      <c r="D239" s="15" t="s">
        <v>56</v>
      </c>
      <c r="E239" s="227">
        <v>5.5</v>
      </c>
      <c r="F239" s="160"/>
      <c r="G239" s="161"/>
      <c r="H239" s="162">
        <f t="shared" si="5"/>
        <v>0</v>
      </c>
      <c r="I239" s="221">
        <f>0.023+N("obrubník")+2.2*0.2*0.2+N("základ")</f>
        <v>0.11100000000000002</v>
      </c>
      <c r="J239" s="220">
        <f>I239*E239</f>
        <v>0.61050000000000004</v>
      </c>
    </row>
    <row r="240" spans="1:10" ht="48" customHeight="1" x14ac:dyDescent="0.2">
      <c r="A240" s="167">
        <v>13</v>
      </c>
      <c r="B240" s="182" t="s">
        <v>231</v>
      </c>
      <c r="C240" s="175" t="s">
        <v>228</v>
      </c>
      <c r="D240" s="229" t="s">
        <v>18</v>
      </c>
      <c r="E240" s="227">
        <v>12</v>
      </c>
      <c r="F240" s="160"/>
      <c r="G240" s="161"/>
      <c r="H240" s="162">
        <f t="shared" si="5"/>
        <v>0</v>
      </c>
      <c r="I240" s="221">
        <f>0.2*1.6</f>
        <v>0.32000000000000006</v>
      </c>
      <c r="J240" s="220">
        <f>I240*E240</f>
        <v>3.8400000000000007</v>
      </c>
    </row>
    <row r="241" spans="1:10" ht="12.75" customHeight="1" x14ac:dyDescent="0.2">
      <c r="A241" s="167"/>
      <c r="B241" s="179"/>
      <c r="C241" s="223" t="s">
        <v>233</v>
      </c>
      <c r="D241" s="15"/>
      <c r="E241" s="227"/>
      <c r="F241" s="160"/>
      <c r="G241" s="161"/>
      <c r="H241" s="162"/>
      <c r="I241" s="74"/>
      <c r="J241" s="75"/>
    </row>
    <row r="242" spans="1:10" ht="162" customHeight="1" x14ac:dyDescent="0.2">
      <c r="A242" s="167">
        <v>14</v>
      </c>
      <c r="B242" s="180" t="s">
        <v>157</v>
      </c>
      <c r="C242" s="178" t="s">
        <v>148</v>
      </c>
      <c r="D242" s="230" t="s">
        <v>54</v>
      </c>
      <c r="E242" s="15">
        <v>19.79</v>
      </c>
      <c r="F242" s="168"/>
      <c r="G242" s="164"/>
      <c r="H242" s="162">
        <f t="shared" si="5"/>
        <v>0</v>
      </c>
      <c r="I242" s="74"/>
      <c r="J242" s="75"/>
    </row>
    <row r="243" spans="1:10" ht="50.25" customHeight="1" x14ac:dyDescent="0.2">
      <c r="A243" s="167">
        <v>15</v>
      </c>
      <c r="B243" s="181" t="s">
        <v>30</v>
      </c>
      <c r="C243" s="178" t="s">
        <v>145</v>
      </c>
      <c r="D243" s="229" t="s">
        <v>18</v>
      </c>
      <c r="E243" s="15">
        <v>87.86</v>
      </c>
      <c r="F243" s="168"/>
      <c r="G243" s="164"/>
      <c r="H243" s="162">
        <f t="shared" si="5"/>
        <v>0</v>
      </c>
      <c r="I243" s="74"/>
      <c r="J243" s="75"/>
    </row>
    <row r="244" spans="1:10" ht="28.5" customHeight="1" x14ac:dyDescent="0.2">
      <c r="A244" s="167">
        <v>16</v>
      </c>
      <c r="B244" s="181" t="s">
        <v>158</v>
      </c>
      <c r="C244" s="178" t="s">
        <v>217</v>
      </c>
      <c r="D244" s="229" t="s">
        <v>54</v>
      </c>
      <c r="E244" s="199">
        <v>19.79</v>
      </c>
      <c r="F244" s="168"/>
      <c r="G244" s="164"/>
      <c r="H244" s="162">
        <f t="shared" si="5"/>
        <v>0</v>
      </c>
      <c r="I244" s="74"/>
      <c r="J244" s="75"/>
    </row>
    <row r="245" spans="1:10" ht="12.75" customHeight="1" x14ac:dyDescent="0.2">
      <c r="A245" s="167">
        <v>17</v>
      </c>
      <c r="B245" s="174" t="s">
        <v>51</v>
      </c>
      <c r="C245" s="178" t="s">
        <v>215</v>
      </c>
      <c r="D245" s="229" t="s">
        <v>54</v>
      </c>
      <c r="E245" s="199">
        <v>19.79</v>
      </c>
      <c r="F245" s="168"/>
      <c r="G245" s="164"/>
      <c r="H245" s="162">
        <f t="shared" si="5"/>
        <v>0</v>
      </c>
      <c r="I245" s="74"/>
      <c r="J245" s="75"/>
    </row>
    <row r="246" spans="1:10" x14ac:dyDescent="0.2">
      <c r="A246" s="167">
        <v>18</v>
      </c>
      <c r="B246" s="174" t="s">
        <v>129</v>
      </c>
      <c r="C246" s="178" t="s">
        <v>216</v>
      </c>
      <c r="D246" s="15" t="s">
        <v>125</v>
      </c>
      <c r="E246" s="169">
        <v>39.56</v>
      </c>
      <c r="F246" s="165"/>
      <c r="G246" s="164"/>
      <c r="H246" s="162">
        <f t="shared" si="5"/>
        <v>0</v>
      </c>
      <c r="I246" s="74"/>
      <c r="J246" s="75"/>
    </row>
    <row r="247" spans="1:10" ht="22.5" x14ac:dyDescent="0.2">
      <c r="A247" s="167">
        <v>19</v>
      </c>
      <c r="B247" s="181" t="s">
        <v>158</v>
      </c>
      <c r="C247" s="178" t="s">
        <v>130</v>
      </c>
      <c r="D247" s="229" t="s">
        <v>54</v>
      </c>
      <c r="E247" s="169">
        <v>19.79</v>
      </c>
      <c r="F247" s="165"/>
      <c r="G247" s="164"/>
      <c r="H247" s="162">
        <f t="shared" si="5"/>
        <v>0</v>
      </c>
      <c r="I247" s="74"/>
      <c r="J247" s="75"/>
    </row>
    <row r="248" spans="1:10" ht="12.75" customHeight="1" x14ac:dyDescent="0.2">
      <c r="A248" s="167">
        <v>20</v>
      </c>
      <c r="B248" s="182" t="s">
        <v>129</v>
      </c>
      <c r="C248" s="178" t="s">
        <v>131</v>
      </c>
      <c r="D248" s="229" t="s">
        <v>45</v>
      </c>
      <c r="E248" s="200">
        <v>19.79</v>
      </c>
      <c r="F248" s="165"/>
      <c r="G248" s="164"/>
      <c r="H248" s="162">
        <f t="shared" si="5"/>
        <v>0</v>
      </c>
      <c r="I248" s="74"/>
      <c r="J248" s="75"/>
    </row>
    <row r="249" spans="1:10" ht="12.75" customHeight="1" x14ac:dyDescent="0.2">
      <c r="A249" s="167"/>
      <c r="B249" s="182"/>
      <c r="C249" s="224" t="s">
        <v>234</v>
      </c>
      <c r="D249" s="229"/>
      <c r="E249" s="200"/>
      <c r="F249" s="165"/>
      <c r="G249" s="164"/>
      <c r="H249" s="162"/>
      <c r="I249" s="74"/>
      <c r="J249" s="75"/>
    </row>
    <row r="250" spans="1:10" ht="21.75" customHeight="1" x14ac:dyDescent="0.2">
      <c r="A250" s="167">
        <v>21</v>
      </c>
      <c r="B250" s="182"/>
      <c r="C250" s="178" t="s">
        <v>225</v>
      </c>
      <c r="D250" s="229" t="s">
        <v>87</v>
      </c>
      <c r="E250" s="200">
        <v>0.2</v>
      </c>
      <c r="F250" s="165"/>
      <c r="G250" s="164"/>
      <c r="H250" s="162">
        <f t="shared" si="5"/>
        <v>0</v>
      </c>
      <c r="I250" s="74"/>
      <c r="J250" s="75"/>
    </row>
    <row r="251" spans="1:10" ht="27" customHeight="1" x14ac:dyDescent="0.2">
      <c r="A251" s="167">
        <v>22</v>
      </c>
      <c r="B251" s="176" t="s">
        <v>159</v>
      </c>
      <c r="C251" s="183" t="s">
        <v>146</v>
      </c>
      <c r="D251" s="229" t="s">
        <v>18</v>
      </c>
      <c r="E251" s="200">
        <v>105.2</v>
      </c>
      <c r="F251" s="165"/>
      <c r="G251" s="164"/>
      <c r="H251" s="162">
        <f t="shared" si="5"/>
        <v>0</v>
      </c>
      <c r="I251" s="74"/>
      <c r="J251" s="75"/>
    </row>
    <row r="252" spans="1:10" ht="84" customHeight="1" x14ac:dyDescent="0.2">
      <c r="A252" s="167">
        <v>23</v>
      </c>
      <c r="B252" s="176" t="s">
        <v>160</v>
      </c>
      <c r="C252" s="178" t="s">
        <v>132</v>
      </c>
      <c r="D252" s="229" t="s">
        <v>18</v>
      </c>
      <c r="E252" s="200">
        <v>17.16</v>
      </c>
      <c r="F252" s="165"/>
      <c r="G252" s="164"/>
      <c r="H252" s="162">
        <f t="shared" si="5"/>
        <v>0</v>
      </c>
      <c r="I252" s="74"/>
      <c r="J252" s="75"/>
    </row>
    <row r="253" spans="1:10" ht="27" customHeight="1" x14ac:dyDescent="0.2">
      <c r="A253" s="167">
        <v>24</v>
      </c>
      <c r="B253" s="176" t="s">
        <v>161</v>
      </c>
      <c r="C253" s="175" t="s">
        <v>133</v>
      </c>
      <c r="D253" s="229" t="s">
        <v>80</v>
      </c>
      <c r="E253" s="200">
        <v>549</v>
      </c>
      <c r="F253" s="165"/>
      <c r="G253" s="164"/>
      <c r="H253" s="162">
        <f t="shared" si="5"/>
        <v>0</v>
      </c>
      <c r="I253" s="74"/>
      <c r="J253" s="75"/>
    </row>
    <row r="254" spans="1:10" ht="12.75" customHeight="1" x14ac:dyDescent="0.2">
      <c r="A254" s="167">
        <v>25</v>
      </c>
      <c r="B254" s="176" t="s">
        <v>162</v>
      </c>
      <c r="C254" s="178" t="s">
        <v>134</v>
      </c>
      <c r="D254" s="229" t="s">
        <v>80</v>
      </c>
      <c r="E254" s="200">
        <v>549</v>
      </c>
      <c r="F254" s="165"/>
      <c r="G254" s="164"/>
      <c r="H254" s="162">
        <f t="shared" si="5"/>
        <v>0</v>
      </c>
      <c r="I254" s="74"/>
      <c r="J254" s="75"/>
    </row>
    <row r="255" spans="1:10" ht="12.75" customHeight="1" x14ac:dyDescent="0.2">
      <c r="A255" s="167">
        <v>26</v>
      </c>
      <c r="B255" s="176" t="s">
        <v>163</v>
      </c>
      <c r="C255" s="178" t="s">
        <v>147</v>
      </c>
      <c r="D255" s="229" t="s">
        <v>18</v>
      </c>
      <c r="E255" s="201">
        <v>105.2</v>
      </c>
      <c r="F255" s="163"/>
      <c r="G255" s="164"/>
      <c r="H255" s="162">
        <f t="shared" si="5"/>
        <v>0</v>
      </c>
      <c r="I255" s="74"/>
      <c r="J255" s="75"/>
    </row>
    <row r="256" spans="1:10" ht="12.75" customHeight="1" x14ac:dyDescent="0.2">
      <c r="A256" s="167"/>
      <c r="B256" s="186"/>
      <c r="C256" s="187" t="s">
        <v>152</v>
      </c>
      <c r="D256" s="73"/>
      <c r="E256" s="169"/>
      <c r="F256" s="165"/>
      <c r="G256" s="164"/>
      <c r="H256" s="170">
        <f>SUM(H227:H255)</f>
        <v>0</v>
      </c>
      <c r="I256" s="74"/>
      <c r="J256" s="75"/>
    </row>
    <row r="257" spans="1:10" ht="12.75" customHeight="1" x14ac:dyDescent="0.2">
      <c r="A257" s="167"/>
      <c r="B257" s="186"/>
      <c r="C257" s="24" t="s">
        <v>151</v>
      </c>
      <c r="D257" s="73"/>
      <c r="E257" s="169"/>
      <c r="F257" s="165"/>
      <c r="G257" s="164"/>
      <c r="H257" s="170"/>
      <c r="I257" s="74"/>
      <c r="J257" s="75"/>
    </row>
    <row r="258" spans="1:10" ht="12.75" customHeight="1" x14ac:dyDescent="0.2">
      <c r="A258" s="167">
        <v>27</v>
      </c>
      <c r="B258" s="184" t="s">
        <v>135</v>
      </c>
      <c r="C258" s="106" t="s">
        <v>136</v>
      </c>
      <c r="D258" s="229" t="s">
        <v>80</v>
      </c>
      <c r="E258" s="200">
        <v>55</v>
      </c>
      <c r="F258" s="163"/>
      <c r="G258" s="162">
        <f>E258*F258</f>
        <v>0</v>
      </c>
      <c r="H258" s="162"/>
      <c r="I258" s="73">
        <v>5.0000000000000001E-4</v>
      </c>
      <c r="J258" s="171">
        <f>I258*E258</f>
        <v>2.75E-2</v>
      </c>
    </row>
    <row r="259" spans="1:10" ht="12.75" customHeight="1" x14ac:dyDescent="0.2">
      <c r="A259" s="167">
        <v>28</v>
      </c>
      <c r="B259" s="184" t="s">
        <v>135</v>
      </c>
      <c r="C259" s="106" t="s">
        <v>137</v>
      </c>
      <c r="D259" s="229" t="s">
        <v>80</v>
      </c>
      <c r="E259" s="200">
        <v>53</v>
      </c>
      <c r="F259" s="163"/>
      <c r="G259" s="162">
        <f>E259*F259</f>
        <v>0</v>
      </c>
      <c r="H259" s="162"/>
      <c r="I259" s="73">
        <v>5.0000000000000001E-4</v>
      </c>
      <c r="J259" s="171">
        <f t="shared" ref="J259:J276" si="6">I259*E259</f>
        <v>2.6499999999999999E-2</v>
      </c>
    </row>
    <row r="260" spans="1:10" ht="12.75" customHeight="1" x14ac:dyDescent="0.2">
      <c r="A260" s="167">
        <v>29</v>
      </c>
      <c r="B260" s="184" t="s">
        <v>135</v>
      </c>
      <c r="C260" s="106" t="s">
        <v>138</v>
      </c>
      <c r="D260" s="229" t="s">
        <v>80</v>
      </c>
      <c r="E260" s="200">
        <v>54</v>
      </c>
      <c r="F260" s="163"/>
      <c r="G260" s="162">
        <f>E260*F260</f>
        <v>0</v>
      </c>
      <c r="H260" s="162"/>
      <c r="I260" s="73">
        <v>5.0000000000000001E-4</v>
      </c>
      <c r="J260" s="171">
        <f t="shared" si="6"/>
        <v>2.7E-2</v>
      </c>
    </row>
    <row r="261" spans="1:10" ht="12.75" customHeight="1" x14ac:dyDescent="0.2">
      <c r="A261" s="167">
        <v>30</v>
      </c>
      <c r="B261" s="184" t="s">
        <v>135</v>
      </c>
      <c r="C261" s="106" t="s">
        <v>139</v>
      </c>
      <c r="D261" s="229" t="s">
        <v>80</v>
      </c>
      <c r="E261" s="200">
        <v>31</v>
      </c>
      <c r="F261" s="165"/>
      <c r="G261" s="162">
        <f t="shared" ref="G261:G276" si="7">E261*F261</f>
        <v>0</v>
      </c>
      <c r="H261" s="162"/>
      <c r="I261" s="73">
        <v>5.0000000000000001E-4</v>
      </c>
      <c r="J261" s="171">
        <f t="shared" si="6"/>
        <v>1.55E-2</v>
      </c>
    </row>
    <row r="262" spans="1:10" ht="14.25" customHeight="1" x14ac:dyDescent="0.2">
      <c r="A262" s="167">
        <v>31</v>
      </c>
      <c r="B262" s="184" t="s">
        <v>135</v>
      </c>
      <c r="C262" s="22" t="s">
        <v>193</v>
      </c>
      <c r="D262" s="229" t="s">
        <v>80</v>
      </c>
      <c r="E262" s="200">
        <v>71</v>
      </c>
      <c r="F262" s="168"/>
      <c r="G262" s="162">
        <f t="shared" si="7"/>
        <v>0</v>
      </c>
      <c r="H262" s="162"/>
      <c r="I262" s="73">
        <v>5.0000000000000001E-4</v>
      </c>
      <c r="J262" s="171">
        <f t="shared" si="6"/>
        <v>3.5500000000000004E-2</v>
      </c>
    </row>
    <row r="263" spans="1:10" ht="12.75" customHeight="1" x14ac:dyDescent="0.2">
      <c r="A263" s="167">
        <v>32</v>
      </c>
      <c r="B263" s="184" t="s">
        <v>135</v>
      </c>
      <c r="C263" s="106" t="s">
        <v>194</v>
      </c>
      <c r="D263" s="229" t="s">
        <v>80</v>
      </c>
      <c r="E263" s="200">
        <v>52</v>
      </c>
      <c r="F263" s="168"/>
      <c r="G263" s="162">
        <f t="shared" si="7"/>
        <v>0</v>
      </c>
      <c r="H263" s="162"/>
      <c r="I263" s="73">
        <v>5.0000000000000001E-4</v>
      </c>
      <c r="J263" s="171">
        <f t="shared" si="6"/>
        <v>2.6000000000000002E-2</v>
      </c>
    </row>
    <row r="264" spans="1:10" ht="12.75" customHeight="1" x14ac:dyDescent="0.2">
      <c r="A264" s="167">
        <v>33</v>
      </c>
      <c r="B264" s="184" t="s">
        <v>135</v>
      </c>
      <c r="C264" s="106" t="s">
        <v>195</v>
      </c>
      <c r="D264" s="229" t="s">
        <v>80</v>
      </c>
      <c r="E264" s="200">
        <v>26</v>
      </c>
      <c r="F264" s="168"/>
      <c r="G264" s="162">
        <f t="shared" si="7"/>
        <v>0</v>
      </c>
      <c r="H264" s="162"/>
      <c r="I264" s="73">
        <v>5.0000000000000001E-4</v>
      </c>
      <c r="J264" s="171">
        <f t="shared" si="6"/>
        <v>1.3000000000000001E-2</v>
      </c>
    </row>
    <row r="265" spans="1:10" ht="12.75" customHeight="1" x14ac:dyDescent="0.2">
      <c r="A265" s="167">
        <v>34</v>
      </c>
      <c r="B265" s="184" t="s">
        <v>135</v>
      </c>
      <c r="C265" s="106" t="s">
        <v>196</v>
      </c>
      <c r="D265" s="229" t="s">
        <v>80</v>
      </c>
      <c r="E265" s="200">
        <v>61</v>
      </c>
      <c r="F265" s="168"/>
      <c r="G265" s="162">
        <f t="shared" si="7"/>
        <v>0</v>
      </c>
      <c r="H265" s="162"/>
      <c r="I265" s="73">
        <v>5.0000000000000001E-4</v>
      </c>
      <c r="J265" s="171">
        <f t="shared" si="6"/>
        <v>3.0499999999999999E-2</v>
      </c>
    </row>
    <row r="266" spans="1:10" ht="12.75" customHeight="1" x14ac:dyDescent="0.2">
      <c r="A266" s="167">
        <v>35</v>
      </c>
      <c r="B266" s="184" t="s">
        <v>135</v>
      </c>
      <c r="C266" s="106" t="s">
        <v>197</v>
      </c>
      <c r="D266" s="229" t="s">
        <v>80</v>
      </c>
      <c r="E266" s="200">
        <v>35</v>
      </c>
      <c r="F266" s="168"/>
      <c r="G266" s="162">
        <f t="shared" si="7"/>
        <v>0</v>
      </c>
      <c r="H266" s="162"/>
      <c r="I266" s="73">
        <v>5.0000000000000001E-4</v>
      </c>
      <c r="J266" s="171">
        <f t="shared" si="6"/>
        <v>1.7500000000000002E-2</v>
      </c>
    </row>
    <row r="267" spans="1:10" ht="12.75" customHeight="1" x14ac:dyDescent="0.2">
      <c r="A267" s="167">
        <v>36</v>
      </c>
      <c r="B267" s="184" t="s">
        <v>135</v>
      </c>
      <c r="C267" s="106" t="s">
        <v>198</v>
      </c>
      <c r="D267" s="229" t="s">
        <v>80</v>
      </c>
      <c r="E267" s="200">
        <v>35</v>
      </c>
      <c r="F267" s="168"/>
      <c r="G267" s="162">
        <f t="shared" si="7"/>
        <v>0</v>
      </c>
      <c r="H267" s="162"/>
      <c r="I267" s="73">
        <v>5.0000000000000001E-4</v>
      </c>
      <c r="J267" s="171">
        <f t="shared" si="6"/>
        <v>1.7500000000000002E-2</v>
      </c>
    </row>
    <row r="268" spans="1:10" ht="12.75" customHeight="1" x14ac:dyDescent="0.2">
      <c r="A268" s="167">
        <v>37</v>
      </c>
      <c r="B268" s="184" t="s">
        <v>135</v>
      </c>
      <c r="C268" s="106" t="s">
        <v>199</v>
      </c>
      <c r="D268" s="229" t="s">
        <v>80</v>
      </c>
      <c r="E268" s="200">
        <v>55</v>
      </c>
      <c r="F268" s="168"/>
      <c r="G268" s="162">
        <f t="shared" si="7"/>
        <v>0</v>
      </c>
      <c r="H268" s="162"/>
      <c r="I268" s="73">
        <v>5.0000000000000001E-4</v>
      </c>
      <c r="J268" s="171">
        <f t="shared" si="6"/>
        <v>2.75E-2</v>
      </c>
    </row>
    <row r="269" spans="1:10" ht="12.75" customHeight="1" x14ac:dyDescent="0.2">
      <c r="A269" s="167">
        <v>38</v>
      </c>
      <c r="B269" s="184" t="s">
        <v>135</v>
      </c>
      <c r="C269" s="106" t="s">
        <v>200</v>
      </c>
      <c r="D269" s="229" t="s">
        <v>80</v>
      </c>
      <c r="E269" s="200">
        <v>21</v>
      </c>
      <c r="F269" s="168"/>
      <c r="G269" s="162">
        <f t="shared" si="7"/>
        <v>0</v>
      </c>
      <c r="H269" s="162"/>
      <c r="I269" s="73">
        <v>5.0000000000000001E-4</v>
      </c>
      <c r="J269" s="171">
        <f t="shared" si="6"/>
        <v>1.0500000000000001E-2</v>
      </c>
    </row>
    <row r="270" spans="1:10" ht="12.75" customHeight="1" x14ac:dyDescent="0.2">
      <c r="A270" s="167"/>
      <c r="B270" s="184"/>
      <c r="C270" s="225" t="s">
        <v>235</v>
      </c>
      <c r="D270" s="229"/>
      <c r="E270" s="200"/>
      <c r="F270" s="168"/>
      <c r="G270" s="162"/>
      <c r="H270" s="162"/>
      <c r="I270" s="73"/>
      <c r="J270" s="171"/>
    </row>
    <row r="271" spans="1:10" ht="12.75" customHeight="1" x14ac:dyDescent="0.2">
      <c r="A271" s="167">
        <v>39</v>
      </c>
      <c r="B271" s="184"/>
      <c r="C271" s="106" t="s">
        <v>226</v>
      </c>
      <c r="D271" s="229" t="s">
        <v>45</v>
      </c>
      <c r="E271" s="200">
        <v>0.04</v>
      </c>
      <c r="F271" s="168"/>
      <c r="G271" s="162">
        <f t="shared" si="7"/>
        <v>0</v>
      </c>
      <c r="H271" s="162"/>
      <c r="I271" s="73"/>
      <c r="J271" s="171"/>
    </row>
    <row r="272" spans="1:10" ht="22.5" x14ac:dyDescent="0.2">
      <c r="A272" s="167">
        <v>40</v>
      </c>
      <c r="B272" s="182" t="s">
        <v>62</v>
      </c>
      <c r="C272" s="22" t="s">
        <v>140</v>
      </c>
      <c r="D272" s="172" t="s">
        <v>45</v>
      </c>
      <c r="E272" s="169">
        <v>6.16</v>
      </c>
      <c r="F272" s="168"/>
      <c r="G272" s="162">
        <f t="shared" si="7"/>
        <v>0</v>
      </c>
      <c r="H272" s="162"/>
      <c r="I272" s="73">
        <v>1</v>
      </c>
      <c r="J272" s="173">
        <f t="shared" si="6"/>
        <v>6.16</v>
      </c>
    </row>
    <row r="273" spans="1:10" ht="12.75" customHeight="1" x14ac:dyDescent="0.2">
      <c r="A273" s="167">
        <v>41</v>
      </c>
      <c r="B273" s="182" t="s">
        <v>62</v>
      </c>
      <c r="C273" s="177" t="s">
        <v>141</v>
      </c>
      <c r="D273" s="229" t="s">
        <v>54</v>
      </c>
      <c r="E273" s="169">
        <v>1.05</v>
      </c>
      <c r="F273" s="168"/>
      <c r="G273" s="162">
        <f t="shared" si="7"/>
        <v>0</v>
      </c>
      <c r="H273" s="162"/>
      <c r="I273" s="73">
        <v>1</v>
      </c>
      <c r="J273" s="173">
        <f t="shared" si="6"/>
        <v>1.05</v>
      </c>
    </row>
    <row r="274" spans="1:10" ht="58.5" customHeight="1" x14ac:dyDescent="0.2">
      <c r="A274" s="167">
        <v>42</v>
      </c>
      <c r="B274" s="182" t="s">
        <v>62</v>
      </c>
      <c r="C274" s="211" t="s">
        <v>142</v>
      </c>
      <c r="D274" s="229" t="s">
        <v>18</v>
      </c>
      <c r="E274" s="169">
        <v>26</v>
      </c>
      <c r="F274" s="168"/>
      <c r="G274" s="162">
        <f t="shared" si="7"/>
        <v>0</v>
      </c>
      <c r="H274" s="162"/>
      <c r="I274" s="73">
        <v>1E-4</v>
      </c>
      <c r="J274" s="173">
        <f t="shared" si="6"/>
        <v>2.6000000000000003E-3</v>
      </c>
    </row>
    <row r="275" spans="1:10" ht="12.75" customHeight="1" x14ac:dyDescent="0.2">
      <c r="A275" s="167">
        <v>43</v>
      </c>
      <c r="B275" s="182" t="s">
        <v>62</v>
      </c>
      <c r="C275" s="184" t="s">
        <v>143</v>
      </c>
      <c r="D275" s="229" t="s">
        <v>144</v>
      </c>
      <c r="E275" s="169">
        <v>1</v>
      </c>
      <c r="F275" s="168"/>
      <c r="G275" s="162">
        <f t="shared" si="7"/>
        <v>0</v>
      </c>
      <c r="H275" s="162"/>
      <c r="I275" s="73">
        <v>1E-3</v>
      </c>
      <c r="J275" s="173">
        <f t="shared" si="6"/>
        <v>1E-3</v>
      </c>
    </row>
    <row r="276" spans="1:10" ht="26.25" customHeight="1" x14ac:dyDescent="0.2">
      <c r="A276" s="167">
        <v>44</v>
      </c>
      <c r="B276" s="182" t="s">
        <v>62</v>
      </c>
      <c r="C276" s="188" t="s">
        <v>149</v>
      </c>
      <c r="D276" s="229" t="s">
        <v>54</v>
      </c>
      <c r="E276" s="169">
        <v>7.35</v>
      </c>
      <c r="F276" s="168"/>
      <c r="G276" s="162">
        <f t="shared" si="7"/>
        <v>0</v>
      </c>
      <c r="H276" s="162"/>
      <c r="I276" s="73">
        <v>0.4</v>
      </c>
      <c r="J276" s="173">
        <f t="shared" si="6"/>
        <v>2.94</v>
      </c>
    </row>
    <row r="277" spans="1:10" ht="12.75" customHeight="1" x14ac:dyDescent="0.2">
      <c r="A277" s="167"/>
      <c r="B277" s="172"/>
      <c r="C277" s="21" t="s">
        <v>150</v>
      </c>
      <c r="D277" s="172"/>
      <c r="E277" s="169"/>
      <c r="F277" s="168"/>
      <c r="G277" s="170">
        <f>SUM(G258:G276)</f>
        <v>0</v>
      </c>
      <c r="H277" s="162"/>
      <c r="I277" s="73"/>
      <c r="J277" s="189">
        <f ca="1">SUM(J258:J277)</f>
        <v>8.8438999999999997</v>
      </c>
    </row>
    <row r="278" spans="1:10" ht="12.75" customHeight="1" x14ac:dyDescent="0.2">
      <c r="A278" s="11"/>
      <c r="B278" s="15"/>
      <c r="C278" s="22"/>
      <c r="D278" s="15"/>
      <c r="E278" s="23"/>
      <c r="F278" s="20"/>
      <c r="G278" s="17"/>
      <c r="H278" s="30"/>
      <c r="I278" s="12"/>
      <c r="J278" s="14"/>
    </row>
    <row r="279" spans="1:10" ht="12.75" customHeight="1" x14ac:dyDescent="0.2">
      <c r="A279" s="11"/>
      <c r="B279" s="15"/>
      <c r="C279" s="21" t="s">
        <v>20</v>
      </c>
      <c r="D279" s="15"/>
      <c r="E279" s="16"/>
      <c r="F279" s="16"/>
      <c r="G279" s="17"/>
      <c r="H279" s="28">
        <f>G277+H256</f>
        <v>0</v>
      </c>
      <c r="I279" s="12"/>
      <c r="J279" s="14"/>
    </row>
    <row r="280" spans="1:10" ht="12.75" customHeight="1" x14ac:dyDescent="0.2">
      <c r="A280" s="11"/>
      <c r="B280" s="15"/>
      <c r="C280" s="21" t="s">
        <v>41</v>
      </c>
      <c r="D280" s="24"/>
      <c r="E280" s="25"/>
      <c r="F280" s="25"/>
      <c r="G280" s="17"/>
      <c r="H280" s="29">
        <f>H279/100*23</f>
        <v>0</v>
      </c>
      <c r="I280" s="12"/>
      <c r="J280" s="14"/>
    </row>
    <row r="281" spans="1:10" ht="12.75" customHeight="1" thickBot="1" x14ac:dyDescent="0.25">
      <c r="A281" s="113"/>
      <c r="B281" s="46"/>
      <c r="C281" s="114" t="s">
        <v>42</v>
      </c>
      <c r="D281" s="115"/>
      <c r="E281" s="116"/>
      <c r="F281" s="116"/>
      <c r="G281" s="47"/>
      <c r="H281" s="117">
        <f>H279+H280</f>
        <v>0</v>
      </c>
      <c r="I281" s="48"/>
      <c r="J281" s="49"/>
    </row>
    <row r="282" spans="1:10" ht="15" customHeight="1" thickTop="1" x14ac:dyDescent="0.2">
      <c r="A282" s="239" t="s">
        <v>19</v>
      </c>
      <c r="B282" s="239"/>
      <c r="C282" s="239"/>
      <c r="D282" s="239"/>
      <c r="E282" s="239"/>
      <c r="F282" s="239"/>
      <c r="G282" s="239"/>
      <c r="H282" s="239"/>
      <c r="I282" s="239"/>
      <c r="J282" s="239"/>
    </row>
    <row r="283" spans="1:10" ht="15" customHeight="1" x14ac:dyDescent="0.2">
      <c r="A283" s="232" t="s">
        <v>44</v>
      </c>
      <c r="B283" s="232"/>
      <c r="C283" s="232"/>
      <c r="D283" s="232"/>
      <c r="E283" s="232"/>
      <c r="F283" s="232"/>
      <c r="G283" s="232"/>
      <c r="H283" s="232"/>
      <c r="I283" s="232"/>
      <c r="J283" s="232"/>
    </row>
    <row r="284" spans="1:10" ht="15" customHeight="1" x14ac:dyDescent="0.2">
      <c r="A284" s="68"/>
      <c r="B284" s="68"/>
      <c r="C284" s="68"/>
      <c r="D284" s="68"/>
      <c r="E284" s="68"/>
      <c r="F284" s="68"/>
      <c r="G284" s="68"/>
      <c r="H284" s="68"/>
      <c r="I284" s="68"/>
      <c r="J284" s="68"/>
    </row>
    <row r="285" spans="1:10" ht="15" customHeight="1" x14ac:dyDescent="0.2">
      <c r="A285" s="233" t="s">
        <v>0</v>
      </c>
      <c r="B285" s="233"/>
      <c r="C285" s="233"/>
      <c r="D285" s="18"/>
      <c r="E285" s="18"/>
      <c r="F285" s="18"/>
      <c r="G285" s="18"/>
      <c r="H285" s="18"/>
      <c r="I285" s="18"/>
      <c r="J285" s="18"/>
    </row>
    <row r="286" spans="1:10" ht="15" customHeight="1" x14ac:dyDescent="0.2">
      <c r="A286" s="233" t="s">
        <v>213</v>
      </c>
      <c r="B286" s="233"/>
      <c r="C286" s="18"/>
      <c r="D286" s="18"/>
      <c r="E286" s="18"/>
      <c r="F286" s="18"/>
      <c r="G286" s="18"/>
      <c r="H286" s="18"/>
      <c r="I286" s="18"/>
      <c r="J286" s="18"/>
    </row>
    <row r="287" spans="1:10" ht="15" customHeight="1" x14ac:dyDescent="0.2">
      <c r="A287" s="19"/>
      <c r="B287" s="19"/>
      <c r="C287" s="18"/>
      <c r="D287" s="18"/>
      <c r="E287" s="18"/>
      <c r="F287" s="18"/>
      <c r="G287" s="18"/>
      <c r="H287" s="18"/>
      <c r="I287" s="18"/>
      <c r="J287" s="18"/>
    </row>
    <row r="288" spans="1:10" ht="15" customHeight="1" x14ac:dyDescent="0.2">
      <c r="A288" s="19"/>
      <c r="B288" s="19"/>
      <c r="C288" s="18"/>
      <c r="D288" s="18"/>
      <c r="E288" s="18"/>
      <c r="F288" s="18"/>
      <c r="G288" s="18"/>
      <c r="H288" s="18"/>
      <c r="I288" s="18"/>
      <c r="J288" s="18"/>
    </row>
    <row r="289" spans="1:10" x14ac:dyDescent="0.2">
      <c r="A289" s="19"/>
      <c r="B289" s="19"/>
      <c r="C289" s="18"/>
      <c r="D289" s="18"/>
      <c r="E289" s="18"/>
      <c r="F289" s="18"/>
      <c r="G289" s="18"/>
      <c r="H289" s="18"/>
      <c r="I289" s="18"/>
      <c r="J289" s="18"/>
    </row>
    <row r="290" spans="1:10" x14ac:dyDescent="0.2">
      <c r="A290" s="19"/>
      <c r="B290" s="19"/>
      <c r="C290" s="18"/>
      <c r="D290" s="18"/>
      <c r="E290" s="18"/>
      <c r="F290" s="18"/>
      <c r="G290" s="18"/>
      <c r="H290" s="18"/>
      <c r="I290" s="18"/>
      <c r="J290" s="18"/>
    </row>
    <row r="291" spans="1:10" x14ac:dyDescent="0.2">
      <c r="A291" s="19"/>
      <c r="B291" s="19"/>
      <c r="C291" s="18"/>
      <c r="D291" s="18"/>
      <c r="E291" s="18"/>
      <c r="F291" s="18"/>
      <c r="G291" s="18"/>
      <c r="H291" s="18"/>
      <c r="I291" s="18"/>
      <c r="J291" s="18"/>
    </row>
    <row r="292" spans="1:10" x14ac:dyDescent="0.2">
      <c r="A292" s="19"/>
      <c r="B292" s="19"/>
      <c r="C292" s="18"/>
      <c r="D292" s="18"/>
      <c r="E292" s="18"/>
      <c r="F292" s="18"/>
      <c r="G292" s="18"/>
      <c r="H292" s="18"/>
      <c r="I292" s="18"/>
      <c r="J292" s="18"/>
    </row>
    <row r="293" spans="1:10" x14ac:dyDescent="0.2">
      <c r="A293" s="19"/>
      <c r="B293" s="19"/>
      <c r="C293" s="18"/>
      <c r="D293" s="18"/>
      <c r="E293" s="18"/>
      <c r="F293" s="18"/>
      <c r="G293" s="18"/>
      <c r="H293" s="18"/>
      <c r="I293" s="18"/>
      <c r="J293" s="18"/>
    </row>
    <row r="294" spans="1:10" x14ac:dyDescent="0.2">
      <c r="A294" s="19"/>
      <c r="B294" s="19"/>
      <c r="C294" s="18"/>
      <c r="D294" s="18"/>
      <c r="E294" s="18"/>
      <c r="F294" s="18"/>
      <c r="G294" s="18"/>
      <c r="H294" s="18"/>
      <c r="I294" s="18"/>
      <c r="J294" s="18"/>
    </row>
    <row r="295" spans="1:10" x14ac:dyDescent="0.2">
      <c r="A295" s="19"/>
      <c r="B295" s="19"/>
      <c r="C295" s="18"/>
      <c r="D295" s="18"/>
      <c r="E295" s="18"/>
      <c r="F295" s="18"/>
      <c r="G295" s="18"/>
      <c r="H295" s="18"/>
      <c r="I295" s="18"/>
      <c r="J295" s="18"/>
    </row>
    <row r="296" spans="1:10" x14ac:dyDescent="0.2">
      <c r="A296" s="19"/>
      <c r="B296" s="19"/>
      <c r="C296" s="18"/>
      <c r="D296" s="18"/>
      <c r="E296" s="18"/>
      <c r="F296" s="18"/>
      <c r="G296" s="18"/>
      <c r="H296" s="18"/>
      <c r="I296" s="18"/>
      <c r="J296" s="18"/>
    </row>
    <row r="297" spans="1:10" x14ac:dyDescent="0.2">
      <c r="A297" s="19"/>
      <c r="B297" s="19"/>
      <c r="C297" s="18"/>
      <c r="D297" s="18"/>
      <c r="E297" s="18"/>
      <c r="F297" s="18"/>
      <c r="G297" s="18"/>
      <c r="H297" s="18"/>
      <c r="I297" s="18"/>
      <c r="J297" s="18"/>
    </row>
    <row r="298" spans="1:10" x14ac:dyDescent="0.2">
      <c r="A298" s="19"/>
      <c r="B298" s="19"/>
      <c r="C298" s="18"/>
      <c r="D298" s="18"/>
      <c r="E298" s="18"/>
      <c r="F298" s="18"/>
      <c r="G298" s="18"/>
      <c r="H298" s="18"/>
      <c r="I298" s="18"/>
      <c r="J298" s="18"/>
    </row>
    <row r="299" spans="1:10" x14ac:dyDescent="0.2">
      <c r="A299" s="19"/>
      <c r="B299" s="19"/>
      <c r="C299" s="18"/>
      <c r="D299" s="18"/>
      <c r="E299" s="18"/>
      <c r="F299" s="18"/>
      <c r="G299" s="18"/>
      <c r="H299" s="18"/>
      <c r="I299" s="18"/>
      <c r="J299" s="18"/>
    </row>
    <row r="300" spans="1:10" x14ac:dyDescent="0.2">
      <c r="A300" s="19"/>
      <c r="B300" s="19"/>
      <c r="C300" s="18"/>
      <c r="D300" s="18"/>
      <c r="E300" s="18"/>
      <c r="F300" s="18"/>
      <c r="G300" s="18"/>
      <c r="H300" s="18"/>
      <c r="I300" s="18"/>
      <c r="J300" s="18"/>
    </row>
    <row r="301" spans="1:10" x14ac:dyDescent="0.2">
      <c r="A301" s="19"/>
      <c r="B301" s="19"/>
      <c r="C301" s="18"/>
      <c r="D301" s="18"/>
      <c r="E301" s="18"/>
      <c r="F301" s="18"/>
      <c r="G301" s="18"/>
      <c r="H301" s="18"/>
      <c r="I301" s="18"/>
      <c r="J301" s="18"/>
    </row>
    <row r="302" spans="1:10" x14ac:dyDescent="0.2">
      <c r="A302" s="19"/>
      <c r="B302" s="19"/>
      <c r="C302" s="18"/>
      <c r="D302" s="18"/>
      <c r="E302" s="18"/>
      <c r="F302" s="18"/>
      <c r="G302" s="18"/>
      <c r="H302" s="18"/>
      <c r="I302" s="18"/>
      <c r="J302" s="18"/>
    </row>
    <row r="303" spans="1:10" x14ac:dyDescent="0.2">
      <c r="A303" s="19"/>
      <c r="B303" s="19"/>
      <c r="C303" s="18"/>
      <c r="D303" s="18"/>
      <c r="E303" s="18"/>
      <c r="F303" s="18"/>
      <c r="G303" s="18"/>
      <c r="H303" s="18"/>
      <c r="I303" s="18"/>
      <c r="J303" s="18"/>
    </row>
    <row r="304" spans="1:10" x14ac:dyDescent="0.2">
      <c r="A304" s="19"/>
      <c r="B304" s="19"/>
      <c r="C304" s="18"/>
      <c r="D304" s="18"/>
      <c r="E304" s="18"/>
      <c r="F304" s="18"/>
      <c r="G304" s="18"/>
      <c r="H304" s="18"/>
      <c r="I304" s="18"/>
      <c r="J304" s="18"/>
    </row>
    <row r="305" spans="1:10" x14ac:dyDescent="0.2">
      <c r="A305" s="19"/>
      <c r="B305" s="19"/>
      <c r="C305" s="18"/>
      <c r="D305" s="18"/>
      <c r="E305" s="18"/>
      <c r="F305" s="18"/>
      <c r="G305" s="18"/>
      <c r="H305" s="18"/>
      <c r="I305" s="18"/>
      <c r="J305" s="18"/>
    </row>
    <row r="306" spans="1:10" ht="18.75" x14ac:dyDescent="0.3">
      <c r="A306" s="234" t="s">
        <v>1</v>
      </c>
      <c r="B306" s="234"/>
      <c r="C306" s="234"/>
      <c r="D306" s="234"/>
      <c r="E306" s="234"/>
      <c r="F306" s="234"/>
      <c r="G306" s="234"/>
      <c r="H306" s="234"/>
      <c r="I306" s="234"/>
      <c r="J306" s="234"/>
    </row>
    <row r="307" spans="1:10" ht="18.75" x14ac:dyDescent="0.3">
      <c r="A307" s="54"/>
      <c r="B307" s="54"/>
      <c r="C307" s="54"/>
      <c r="D307" s="54"/>
      <c r="E307" s="54"/>
      <c r="F307" s="54"/>
      <c r="G307" s="54"/>
      <c r="H307" s="54"/>
      <c r="I307" s="54"/>
      <c r="J307" s="54"/>
    </row>
    <row r="308" spans="1:10" x14ac:dyDescent="0.2">
      <c r="A308" s="235" t="s">
        <v>246</v>
      </c>
      <c r="B308" s="236"/>
      <c r="C308" s="236"/>
      <c r="D308" s="236"/>
      <c r="E308" s="236"/>
      <c r="F308" s="236"/>
      <c r="G308" s="236"/>
      <c r="H308" s="236"/>
      <c r="I308" s="236"/>
      <c r="J308" s="236"/>
    </row>
    <row r="309" spans="1:10" ht="13.5" thickBot="1" x14ac:dyDescent="0.25">
      <c r="A309" s="196" t="s">
        <v>201</v>
      </c>
      <c r="B309" s="197"/>
      <c r="C309" s="197"/>
      <c r="D309" s="197"/>
      <c r="E309" s="197"/>
      <c r="F309" s="197"/>
      <c r="G309" s="197"/>
      <c r="H309" s="197"/>
      <c r="I309" s="237" t="s">
        <v>168</v>
      </c>
      <c r="J309" s="238"/>
    </row>
    <row r="310" spans="1:10" ht="13.5" thickTop="1" x14ac:dyDescent="0.2">
      <c r="A310" s="1" t="s">
        <v>2</v>
      </c>
      <c r="B310" s="1" t="s">
        <v>2</v>
      </c>
      <c r="C310" s="2"/>
      <c r="D310" s="2"/>
      <c r="E310" s="2"/>
      <c r="F310" s="1"/>
      <c r="G310" s="3" t="s">
        <v>3</v>
      </c>
      <c r="H310" s="4"/>
      <c r="I310" s="3" t="s">
        <v>4</v>
      </c>
      <c r="J310" s="4"/>
    </row>
    <row r="311" spans="1:10" ht="13.5" thickBot="1" x14ac:dyDescent="0.25">
      <c r="A311" s="5" t="s">
        <v>5</v>
      </c>
      <c r="B311" s="5" t="s">
        <v>5</v>
      </c>
      <c r="C311" s="5" t="s">
        <v>6</v>
      </c>
      <c r="D311" s="5" t="s">
        <v>7</v>
      </c>
      <c r="E311" s="5" t="s">
        <v>8</v>
      </c>
      <c r="F311" s="5" t="s">
        <v>9</v>
      </c>
      <c r="G311" s="6" t="s">
        <v>10</v>
      </c>
      <c r="H311" s="6"/>
      <c r="I311" s="7" t="s">
        <v>11</v>
      </c>
      <c r="J311" s="8"/>
    </row>
    <row r="312" spans="1:10" ht="14.25" thickTop="1" thickBot="1" x14ac:dyDescent="0.25">
      <c r="A312" s="9"/>
      <c r="B312" s="9" t="s">
        <v>12</v>
      </c>
      <c r="C312" s="6"/>
      <c r="D312" s="6"/>
      <c r="E312" s="9"/>
      <c r="F312" s="9" t="s">
        <v>13</v>
      </c>
      <c r="G312" s="10" t="s">
        <v>14</v>
      </c>
      <c r="H312" s="10" t="s">
        <v>15</v>
      </c>
      <c r="I312" s="10" t="s">
        <v>16</v>
      </c>
      <c r="J312" s="10" t="s">
        <v>17</v>
      </c>
    </row>
    <row r="313" spans="1:10" ht="14.25" thickTop="1" thickBot="1" x14ac:dyDescent="0.25">
      <c r="A313" s="10">
        <v>1</v>
      </c>
      <c r="B313" s="10">
        <v>2</v>
      </c>
      <c r="C313" s="10">
        <v>3</v>
      </c>
      <c r="D313" s="10">
        <v>4</v>
      </c>
      <c r="E313" s="10">
        <v>5</v>
      </c>
      <c r="F313" s="10">
        <v>6</v>
      </c>
      <c r="G313" s="10">
        <v>7</v>
      </c>
      <c r="H313" s="10">
        <v>8</v>
      </c>
      <c r="I313" s="10">
        <v>9</v>
      </c>
      <c r="J313" s="10">
        <v>10</v>
      </c>
    </row>
    <row r="314" spans="1:10" ht="13.5" thickTop="1" x14ac:dyDescent="0.2">
      <c r="A314" s="11"/>
      <c r="B314" s="12"/>
      <c r="C314" s="85" t="s">
        <v>209</v>
      </c>
      <c r="D314" s="13"/>
      <c r="E314" s="31"/>
      <c r="F314" s="31"/>
      <c r="G314" s="32"/>
      <c r="H314" s="33"/>
      <c r="I314" s="70"/>
      <c r="J314" s="71"/>
    </row>
    <row r="315" spans="1:10" x14ac:dyDescent="0.2">
      <c r="A315" s="11">
        <v>1</v>
      </c>
      <c r="B315" s="15" t="s">
        <v>211</v>
      </c>
      <c r="C315" s="22" t="s">
        <v>207</v>
      </c>
      <c r="D315" s="172" t="s">
        <v>80</v>
      </c>
      <c r="E315" s="203">
        <v>24</v>
      </c>
      <c r="F315" s="204"/>
      <c r="G315" s="185"/>
      <c r="H315" s="16">
        <f>ROUND(E315*F315,2)</f>
        <v>0</v>
      </c>
      <c r="I315" s="12"/>
      <c r="J315" s="14"/>
    </row>
    <row r="316" spans="1:10" x14ac:dyDescent="0.2">
      <c r="A316" s="11">
        <v>2</v>
      </c>
      <c r="B316" s="205" t="s">
        <v>103</v>
      </c>
      <c r="C316" s="206" t="s">
        <v>204</v>
      </c>
      <c r="D316" s="205" t="s">
        <v>80</v>
      </c>
      <c r="E316" s="207">
        <v>24</v>
      </c>
      <c r="F316" s="208"/>
      <c r="G316" s="209">
        <f>ROUND(E316*F316,2)</f>
        <v>0</v>
      </c>
      <c r="H316" s="210"/>
      <c r="I316" s="12"/>
      <c r="J316" s="14"/>
    </row>
    <row r="317" spans="1:10" ht="22.5" x14ac:dyDescent="0.2">
      <c r="A317" s="81">
        <v>3</v>
      </c>
      <c r="B317" s="172" t="s">
        <v>206</v>
      </c>
      <c r="C317" s="22" t="s">
        <v>205</v>
      </c>
      <c r="D317" s="172" t="s">
        <v>80</v>
      </c>
      <c r="E317" s="203">
        <v>24</v>
      </c>
      <c r="F317" s="204"/>
      <c r="G317" s="185"/>
      <c r="H317" s="16">
        <f>ROUND(E317*F317,2)</f>
        <v>0</v>
      </c>
      <c r="I317" s="109"/>
      <c r="J317" s="110"/>
    </row>
    <row r="318" spans="1:10" ht="21.75" customHeight="1" x14ac:dyDescent="0.2">
      <c r="A318" s="81">
        <v>4</v>
      </c>
      <c r="B318" s="205" t="s">
        <v>103</v>
      </c>
      <c r="C318" s="206" t="s">
        <v>203</v>
      </c>
      <c r="D318" s="205" t="s">
        <v>80</v>
      </c>
      <c r="E318" s="207">
        <v>8</v>
      </c>
      <c r="F318" s="208"/>
      <c r="G318" s="209">
        <f>ROUND(E318*F318,2)</f>
        <v>0</v>
      </c>
      <c r="H318" s="62"/>
      <c r="I318" s="85"/>
      <c r="J318" s="14"/>
    </row>
    <row r="319" spans="1:10" x14ac:dyDescent="0.2">
      <c r="A319" s="11">
        <v>5</v>
      </c>
      <c r="B319" s="15" t="s">
        <v>211</v>
      </c>
      <c r="C319" s="22" t="s">
        <v>202</v>
      </c>
      <c r="D319" s="172" t="s">
        <v>56</v>
      </c>
      <c r="E319" s="203">
        <v>82</v>
      </c>
      <c r="F319" s="204"/>
      <c r="G319" s="185"/>
      <c r="H319" s="16">
        <f>ROUND(E319*F319,2)</f>
        <v>0</v>
      </c>
      <c r="I319" s="85"/>
      <c r="J319" s="14"/>
    </row>
    <row r="320" spans="1:10" x14ac:dyDescent="0.2">
      <c r="A320" s="11">
        <v>6</v>
      </c>
      <c r="B320" s="205" t="s">
        <v>103</v>
      </c>
      <c r="C320" s="206" t="s">
        <v>208</v>
      </c>
      <c r="D320" s="205" t="s">
        <v>56</v>
      </c>
      <c r="E320" s="207">
        <v>98.4</v>
      </c>
      <c r="F320" s="208"/>
      <c r="G320" s="209">
        <f>ROUND(E320*F320,2)</f>
        <v>0</v>
      </c>
      <c r="H320" s="62"/>
      <c r="I320" s="85"/>
      <c r="J320" s="14"/>
    </row>
    <row r="321" spans="1:10" x14ac:dyDescent="0.2">
      <c r="A321" s="11">
        <v>7</v>
      </c>
      <c r="B321" s="205" t="s">
        <v>103</v>
      </c>
      <c r="C321" s="206" t="s">
        <v>212</v>
      </c>
      <c r="D321" s="205" t="s">
        <v>211</v>
      </c>
      <c r="E321" s="207">
        <v>1</v>
      </c>
      <c r="F321" s="208"/>
      <c r="G321" s="209">
        <f>ROUND(E321*F321,2)</f>
        <v>0</v>
      </c>
      <c r="H321" s="62"/>
      <c r="I321" s="85"/>
      <c r="J321" s="14"/>
    </row>
    <row r="322" spans="1:10" x14ac:dyDescent="0.2">
      <c r="A322" s="11">
        <v>8</v>
      </c>
      <c r="B322" s="205" t="s">
        <v>103</v>
      </c>
      <c r="C322" s="206" t="s">
        <v>218</v>
      </c>
      <c r="D322" s="205" t="s">
        <v>80</v>
      </c>
      <c r="E322" s="207">
        <v>24</v>
      </c>
      <c r="F322" s="208"/>
      <c r="G322" s="209">
        <f>ROUND(E322*F322,2)</f>
        <v>0</v>
      </c>
      <c r="H322" s="62"/>
      <c r="I322" s="85"/>
      <c r="J322" s="14"/>
    </row>
    <row r="323" spans="1:10" x14ac:dyDescent="0.2">
      <c r="A323" s="81"/>
      <c r="B323" s="213"/>
      <c r="C323" s="214"/>
      <c r="D323" s="213"/>
      <c r="E323" s="215"/>
      <c r="F323" s="216"/>
      <c r="G323" s="217"/>
      <c r="H323" s="62"/>
      <c r="I323" s="85"/>
      <c r="J323" s="14"/>
    </row>
    <row r="324" spans="1:10" x14ac:dyDescent="0.2">
      <c r="A324" s="81"/>
      <c r="B324" s="13"/>
      <c r="C324" s="105" t="s">
        <v>210</v>
      </c>
      <c r="D324" s="13"/>
      <c r="E324" s="82"/>
      <c r="F324" s="78"/>
      <c r="G324" s="83"/>
      <c r="H324" s="66">
        <f>SUM(G315:H323)</f>
        <v>0</v>
      </c>
      <c r="I324" s="85"/>
      <c r="J324" s="14"/>
    </row>
    <row r="325" spans="1:10" x14ac:dyDescent="0.2">
      <c r="A325" s="81"/>
      <c r="B325" s="13"/>
      <c r="C325" s="84"/>
      <c r="D325" s="86"/>
      <c r="E325" s="87"/>
      <c r="F325" s="88"/>
      <c r="G325" s="83"/>
      <c r="H325" s="62"/>
      <c r="I325" s="85"/>
      <c r="J325" s="14"/>
    </row>
    <row r="326" spans="1:10" x14ac:dyDescent="0.2">
      <c r="A326" s="11"/>
      <c r="B326" s="15"/>
      <c r="C326" s="21" t="s">
        <v>20</v>
      </c>
      <c r="D326" s="15"/>
      <c r="E326" s="16"/>
      <c r="F326" s="16"/>
      <c r="G326" s="17"/>
      <c r="H326" s="28">
        <f>1*H324</f>
        <v>0</v>
      </c>
      <c r="I326" s="12"/>
      <c r="J326" s="14"/>
    </row>
    <row r="327" spans="1:10" x14ac:dyDescent="0.2">
      <c r="A327" s="11"/>
      <c r="B327" s="15"/>
      <c r="C327" s="21" t="s">
        <v>41</v>
      </c>
      <c r="D327" s="24"/>
      <c r="E327" s="25"/>
      <c r="F327" s="25"/>
      <c r="G327" s="17"/>
      <c r="H327" s="29">
        <f>H326/100*23</f>
        <v>0</v>
      </c>
      <c r="I327" s="12"/>
      <c r="J327" s="14"/>
    </row>
    <row r="328" spans="1:10" x14ac:dyDescent="0.2">
      <c r="A328" s="11"/>
      <c r="B328" s="15"/>
      <c r="C328" s="26" t="s">
        <v>42</v>
      </c>
      <c r="D328" s="24"/>
      <c r="E328" s="27"/>
      <c r="F328" s="27"/>
      <c r="G328" s="17"/>
      <c r="H328" s="29">
        <f>H326+H327</f>
        <v>0</v>
      </c>
      <c r="I328" s="12"/>
      <c r="J328" s="14"/>
    </row>
    <row r="329" spans="1:10" ht="13.5" thickBot="1" x14ac:dyDescent="0.25">
      <c r="A329" s="45"/>
      <c r="B329" s="46"/>
      <c r="C329" s="50"/>
      <c r="D329" s="46"/>
      <c r="E329" s="51"/>
      <c r="F329" s="52"/>
      <c r="G329" s="47"/>
      <c r="H329" s="53"/>
      <c r="I329" s="48"/>
      <c r="J329" s="49"/>
    </row>
    <row r="330" spans="1:10" ht="14.25" thickTop="1" thickBot="1" x14ac:dyDescent="0.25">
      <c r="A330" s="45"/>
      <c r="B330" s="46"/>
      <c r="C330" s="50"/>
      <c r="D330" s="46"/>
      <c r="E330" s="51"/>
      <c r="F330" s="52"/>
      <c r="G330" s="47"/>
      <c r="H330" s="53"/>
      <c r="I330" s="48"/>
      <c r="J330" s="49"/>
    </row>
    <row r="331" spans="1:10" ht="13.5" thickTop="1" x14ac:dyDescent="0.2">
      <c r="A331" s="38"/>
      <c r="B331" s="38"/>
      <c r="C331" s="39"/>
      <c r="D331" s="40"/>
      <c r="E331" s="41"/>
      <c r="F331" s="41"/>
      <c r="G331" s="42"/>
      <c r="H331" s="43"/>
      <c r="I331" s="44"/>
      <c r="J331" s="44"/>
    </row>
    <row r="332" spans="1:10" x14ac:dyDescent="0.2">
      <c r="A332" s="239" t="s">
        <v>19</v>
      </c>
      <c r="B332" s="239"/>
      <c r="C332" s="239"/>
      <c r="D332" s="239"/>
      <c r="E332" s="239"/>
      <c r="F332" s="239"/>
      <c r="G332" s="239"/>
      <c r="H332" s="239"/>
      <c r="I332" s="239"/>
      <c r="J332" s="239"/>
    </row>
    <row r="333" spans="1:10" x14ac:dyDescent="0.2">
      <c r="A333" s="232" t="s">
        <v>44</v>
      </c>
      <c r="B333" s="232"/>
      <c r="C333" s="232"/>
      <c r="D333" s="232"/>
      <c r="E333" s="232"/>
      <c r="F333" s="232"/>
      <c r="G333" s="232"/>
      <c r="H333" s="232"/>
      <c r="I333" s="232"/>
      <c r="J333" s="232"/>
    </row>
    <row r="334" spans="1:10" x14ac:dyDescent="0.2">
      <c r="A334" s="68"/>
      <c r="B334" s="68"/>
      <c r="C334" s="68"/>
      <c r="D334" s="68"/>
      <c r="E334" s="68"/>
      <c r="F334" s="68"/>
      <c r="G334" s="68"/>
      <c r="H334" s="68"/>
      <c r="I334" s="68"/>
      <c r="J334" s="68"/>
    </row>
    <row r="335" spans="1:10" x14ac:dyDescent="0.2">
      <c r="A335" s="233" t="s">
        <v>0</v>
      </c>
      <c r="B335" s="233"/>
      <c r="C335" s="233"/>
      <c r="D335" s="18"/>
      <c r="E335" s="18"/>
      <c r="F335" s="18"/>
      <c r="G335" s="18"/>
      <c r="H335" s="18"/>
      <c r="I335" s="18"/>
      <c r="J335" s="18"/>
    </row>
    <row r="336" spans="1:10" x14ac:dyDescent="0.2">
      <c r="A336" s="233" t="s">
        <v>213</v>
      </c>
      <c r="B336" s="233"/>
      <c r="C336" s="18"/>
      <c r="D336" s="18"/>
      <c r="E336" s="18"/>
      <c r="F336" s="18"/>
      <c r="G336" s="18"/>
      <c r="H336" s="18"/>
      <c r="I336" s="18"/>
      <c r="J336" s="18"/>
    </row>
    <row r="337" spans="1:10" x14ac:dyDescent="0.2">
      <c r="A337" s="19"/>
      <c r="B337" s="19"/>
      <c r="C337" s="18"/>
      <c r="D337" s="18"/>
      <c r="E337" s="18"/>
      <c r="F337" s="18"/>
      <c r="G337" s="18"/>
      <c r="H337" s="18"/>
      <c r="I337" s="18"/>
      <c r="J337" s="18"/>
    </row>
    <row r="338" spans="1:10" x14ac:dyDescent="0.2">
      <c r="A338" s="19"/>
      <c r="B338" s="19"/>
      <c r="C338" s="18"/>
      <c r="D338" s="18"/>
      <c r="E338" s="18"/>
      <c r="F338" s="18"/>
      <c r="G338" s="18"/>
      <c r="H338" s="18"/>
      <c r="I338" s="18"/>
      <c r="J338" s="18"/>
    </row>
    <row r="339" spans="1:10" x14ac:dyDescent="0.2">
      <c r="A339" s="19"/>
      <c r="B339" s="19"/>
      <c r="C339" s="18"/>
      <c r="D339" s="18"/>
      <c r="E339" s="18"/>
      <c r="F339" s="18"/>
      <c r="G339" s="18"/>
      <c r="H339" s="18"/>
      <c r="I339" s="18"/>
      <c r="J339" s="18"/>
    </row>
    <row r="340" spans="1:10" x14ac:dyDescent="0.2">
      <c r="A340" s="19"/>
      <c r="B340" s="19"/>
      <c r="C340" s="18"/>
      <c r="D340" s="18"/>
      <c r="E340" s="18"/>
      <c r="F340" s="18"/>
      <c r="G340" s="18"/>
      <c r="H340" s="18"/>
      <c r="I340" s="18"/>
      <c r="J340" s="18"/>
    </row>
    <row r="341" spans="1:10" x14ac:dyDescent="0.2">
      <c r="A341" s="19"/>
      <c r="B341" s="19"/>
      <c r="C341" s="18"/>
      <c r="D341" s="18"/>
      <c r="E341" s="18"/>
      <c r="F341" s="18"/>
      <c r="G341" s="18"/>
      <c r="H341" s="18"/>
      <c r="I341" s="18"/>
      <c r="J341" s="18"/>
    </row>
    <row r="342" spans="1:10" x14ac:dyDescent="0.2">
      <c r="A342" s="19"/>
      <c r="B342" s="19"/>
      <c r="C342" s="18"/>
      <c r="D342" s="18"/>
      <c r="E342" s="18"/>
      <c r="F342" s="18"/>
      <c r="G342" s="18"/>
      <c r="H342" s="18"/>
      <c r="I342" s="18"/>
      <c r="J342" s="18"/>
    </row>
    <row r="343" spans="1:10" x14ac:dyDescent="0.2">
      <c r="A343" s="19"/>
      <c r="B343" s="19"/>
      <c r="C343" s="18"/>
      <c r="D343" s="18"/>
      <c r="E343" s="18"/>
      <c r="F343" s="18"/>
      <c r="G343" s="18"/>
      <c r="H343" s="18"/>
      <c r="I343" s="18"/>
      <c r="J343" s="18"/>
    </row>
    <row r="344" spans="1:10" x14ac:dyDescent="0.2">
      <c r="A344" s="19"/>
      <c r="B344" s="19"/>
      <c r="C344" s="18"/>
      <c r="D344" s="18"/>
      <c r="E344" s="18"/>
      <c r="F344" s="18"/>
      <c r="G344" s="18"/>
      <c r="H344" s="18"/>
      <c r="I344" s="18"/>
      <c r="J344" s="18"/>
    </row>
    <row r="345" spans="1:10" x14ac:dyDescent="0.2">
      <c r="A345" s="19"/>
      <c r="B345" s="19"/>
      <c r="C345" s="18"/>
      <c r="D345" s="18"/>
      <c r="E345" s="18"/>
      <c r="F345" s="18"/>
      <c r="G345" s="18"/>
      <c r="H345" s="18"/>
      <c r="I345" s="18"/>
      <c r="J345" s="18"/>
    </row>
    <row r="346" spans="1:10" x14ac:dyDescent="0.2">
      <c r="A346" s="19"/>
      <c r="B346" s="19"/>
      <c r="C346" s="18"/>
      <c r="D346" s="18"/>
      <c r="E346" s="18"/>
      <c r="F346" s="18"/>
      <c r="G346" s="18"/>
      <c r="H346" s="18"/>
      <c r="I346" s="18"/>
      <c r="J346" s="18"/>
    </row>
    <row r="347" spans="1:10" x14ac:dyDescent="0.2">
      <c r="A347" s="19"/>
      <c r="B347" s="19"/>
      <c r="C347" s="18"/>
      <c r="D347" s="18"/>
      <c r="E347" s="18"/>
      <c r="F347" s="18"/>
      <c r="G347" s="18"/>
      <c r="H347" s="18"/>
      <c r="I347" s="18"/>
      <c r="J347" s="18"/>
    </row>
    <row r="348" spans="1:10" x14ac:dyDescent="0.2">
      <c r="A348" s="19"/>
      <c r="B348" s="19"/>
      <c r="C348" s="18"/>
      <c r="D348" s="18"/>
      <c r="E348" s="18"/>
      <c r="F348" s="18"/>
      <c r="G348" s="18"/>
      <c r="H348" s="18"/>
      <c r="I348" s="18"/>
      <c r="J348" s="18"/>
    </row>
    <row r="349" spans="1:10" x14ac:dyDescent="0.2">
      <c r="A349" s="19"/>
      <c r="B349" s="19"/>
      <c r="C349" s="18"/>
      <c r="D349" s="18"/>
      <c r="E349" s="18"/>
      <c r="F349" s="18"/>
      <c r="G349" s="18"/>
      <c r="H349" s="18"/>
      <c r="I349" s="18"/>
      <c r="J349" s="18"/>
    </row>
    <row r="350" spans="1:10" x14ac:dyDescent="0.2">
      <c r="A350" s="19"/>
      <c r="B350" s="19"/>
      <c r="C350" s="18"/>
      <c r="D350" s="18"/>
      <c r="E350" s="18"/>
      <c r="F350" s="18"/>
      <c r="G350" s="18"/>
      <c r="H350" s="18"/>
      <c r="I350" s="18"/>
      <c r="J350" s="18"/>
    </row>
    <row r="351" spans="1:10" ht="18.75" x14ac:dyDescent="0.3">
      <c r="A351" s="234" t="s">
        <v>1</v>
      </c>
      <c r="B351" s="234"/>
      <c r="C351" s="234"/>
      <c r="D351" s="234"/>
      <c r="E351" s="234"/>
      <c r="F351" s="234"/>
      <c r="G351" s="234"/>
      <c r="H351" s="234"/>
      <c r="I351" s="234"/>
      <c r="J351" s="234"/>
    </row>
    <row r="352" spans="1:10" ht="18.75" x14ac:dyDescent="0.3">
      <c r="A352" s="54"/>
      <c r="B352" s="54"/>
      <c r="C352" s="54"/>
      <c r="D352" s="54"/>
      <c r="E352" s="54"/>
      <c r="F352" s="54"/>
      <c r="G352" s="54"/>
      <c r="H352" s="54"/>
      <c r="I352" s="54"/>
      <c r="J352" s="54"/>
    </row>
    <row r="353" spans="1:12" x14ac:dyDescent="0.2">
      <c r="A353" s="235" t="s">
        <v>246</v>
      </c>
      <c r="B353" s="236"/>
      <c r="C353" s="236"/>
      <c r="D353" s="236"/>
      <c r="E353" s="236"/>
      <c r="F353" s="236"/>
      <c r="G353" s="236"/>
      <c r="H353" s="236"/>
      <c r="I353" s="236"/>
      <c r="J353" s="236"/>
    </row>
    <row r="354" spans="1:12" ht="13.5" thickBot="1" x14ac:dyDescent="0.25">
      <c r="A354" s="196" t="s">
        <v>185</v>
      </c>
      <c r="B354" s="197"/>
      <c r="C354" s="197"/>
      <c r="D354" s="197"/>
      <c r="E354" s="197"/>
      <c r="F354" s="197"/>
      <c r="G354" s="197"/>
      <c r="H354" s="197"/>
      <c r="I354" s="237" t="s">
        <v>214</v>
      </c>
      <c r="J354" s="238"/>
    </row>
    <row r="355" spans="1:12" ht="13.5" thickTop="1" x14ac:dyDescent="0.2">
      <c r="A355" s="1" t="s">
        <v>2</v>
      </c>
      <c r="B355" s="1" t="s">
        <v>2</v>
      </c>
      <c r="C355" s="2"/>
      <c r="D355" s="2"/>
      <c r="E355" s="2"/>
      <c r="F355" s="1"/>
      <c r="G355" s="3" t="s">
        <v>3</v>
      </c>
      <c r="H355" s="4"/>
      <c r="I355" s="3" t="s">
        <v>4</v>
      </c>
      <c r="J355" s="4"/>
    </row>
    <row r="356" spans="1:12" ht="13.5" thickBot="1" x14ac:dyDescent="0.25">
      <c r="A356" s="5" t="s">
        <v>5</v>
      </c>
      <c r="B356" s="5" t="s">
        <v>5</v>
      </c>
      <c r="C356" s="5" t="s">
        <v>6</v>
      </c>
      <c r="D356" s="5" t="s">
        <v>7</v>
      </c>
      <c r="E356" s="5" t="s">
        <v>8</v>
      </c>
      <c r="F356" s="5" t="s">
        <v>9</v>
      </c>
      <c r="G356" s="6" t="s">
        <v>10</v>
      </c>
      <c r="H356" s="6"/>
      <c r="I356" s="7" t="s">
        <v>11</v>
      </c>
      <c r="J356" s="8"/>
    </row>
    <row r="357" spans="1:12" ht="14.25" thickTop="1" thickBot="1" x14ac:dyDescent="0.25">
      <c r="A357" s="9"/>
      <c r="B357" s="9" t="s">
        <v>12</v>
      </c>
      <c r="C357" s="6"/>
      <c r="D357" s="6"/>
      <c r="E357" s="9"/>
      <c r="F357" s="9" t="s">
        <v>13</v>
      </c>
      <c r="G357" s="10" t="s">
        <v>14</v>
      </c>
      <c r="H357" s="10" t="s">
        <v>15</v>
      </c>
      <c r="I357" s="10" t="s">
        <v>16</v>
      </c>
      <c r="J357" s="10" t="s">
        <v>17</v>
      </c>
    </row>
    <row r="358" spans="1:12" ht="14.25" thickTop="1" thickBot="1" x14ac:dyDescent="0.25">
      <c r="A358" s="10">
        <v>1</v>
      </c>
      <c r="B358" s="10">
        <v>2</v>
      </c>
      <c r="C358" s="10">
        <v>3</v>
      </c>
      <c r="D358" s="10">
        <v>4</v>
      </c>
      <c r="E358" s="10">
        <v>5</v>
      </c>
      <c r="F358" s="10">
        <v>6</v>
      </c>
      <c r="G358" s="10">
        <v>7</v>
      </c>
      <c r="H358" s="10">
        <v>8</v>
      </c>
      <c r="I358" s="10">
        <v>9</v>
      </c>
      <c r="J358" s="10">
        <v>10</v>
      </c>
    </row>
    <row r="359" spans="1:12" ht="13.5" thickTop="1" x14ac:dyDescent="0.2">
      <c r="A359" s="11"/>
      <c r="B359" s="12"/>
      <c r="C359" s="85" t="s">
        <v>65</v>
      </c>
      <c r="D359" s="13"/>
      <c r="E359" s="31"/>
      <c r="F359" s="31"/>
      <c r="G359" s="32"/>
      <c r="H359" s="33"/>
      <c r="I359" s="70"/>
      <c r="J359" s="71"/>
    </row>
    <row r="360" spans="1:12" ht="22.5" x14ac:dyDescent="0.2">
      <c r="A360" s="81">
        <v>1</v>
      </c>
      <c r="B360" s="91" t="s">
        <v>76</v>
      </c>
      <c r="C360" s="92" t="s">
        <v>55</v>
      </c>
      <c r="D360" s="93" t="s">
        <v>56</v>
      </c>
      <c r="E360" s="94">
        <v>43</v>
      </c>
      <c r="F360" s="60"/>
      <c r="G360" s="61"/>
      <c r="H360" s="62">
        <f t="shared" ref="H360:H366" si="8">E360*F360</f>
        <v>0</v>
      </c>
      <c r="I360" s="109">
        <v>0.23</v>
      </c>
      <c r="J360" s="110">
        <f>I360*E360</f>
        <v>9.89</v>
      </c>
    </row>
    <row r="361" spans="1:12" ht="22.5" x14ac:dyDescent="0.2">
      <c r="A361" s="81">
        <v>2</v>
      </c>
      <c r="B361" s="91" t="s">
        <v>77</v>
      </c>
      <c r="C361" s="92" t="s">
        <v>57</v>
      </c>
      <c r="D361" s="93" t="s">
        <v>45</v>
      </c>
      <c r="E361" s="94">
        <f>J360*1</f>
        <v>9.89</v>
      </c>
      <c r="F361" s="60"/>
      <c r="G361" s="83"/>
      <c r="H361" s="62">
        <f t="shared" si="8"/>
        <v>0</v>
      </c>
      <c r="I361" s="85"/>
      <c r="J361" s="14"/>
    </row>
    <row r="362" spans="1:12" x14ac:dyDescent="0.2">
      <c r="A362" s="81">
        <v>3</v>
      </c>
      <c r="B362" s="91" t="s">
        <v>71</v>
      </c>
      <c r="C362" s="92" t="s">
        <v>58</v>
      </c>
      <c r="D362" s="93" t="s">
        <v>45</v>
      </c>
      <c r="E362" s="96">
        <f>J360*1</f>
        <v>9.89</v>
      </c>
      <c r="F362" s="60"/>
      <c r="G362" s="83"/>
      <c r="H362" s="62">
        <f t="shared" si="8"/>
        <v>0</v>
      </c>
      <c r="I362" s="85"/>
      <c r="J362" s="14"/>
    </row>
    <row r="363" spans="1:12" x14ac:dyDescent="0.2">
      <c r="A363" s="81">
        <v>4</v>
      </c>
      <c r="B363" s="91" t="s">
        <v>72</v>
      </c>
      <c r="C363" s="92" t="s">
        <v>59</v>
      </c>
      <c r="D363" s="93" t="s">
        <v>45</v>
      </c>
      <c r="E363" s="97">
        <v>178.02</v>
      </c>
      <c r="F363" s="60"/>
      <c r="G363" s="83"/>
      <c r="H363" s="62">
        <f t="shared" si="8"/>
        <v>0</v>
      </c>
      <c r="I363" s="85"/>
      <c r="J363" s="14"/>
    </row>
    <row r="364" spans="1:12" ht="22.5" x14ac:dyDescent="0.2">
      <c r="A364" s="81">
        <v>5</v>
      </c>
      <c r="B364" s="91" t="s">
        <v>73</v>
      </c>
      <c r="C364" s="92" t="s">
        <v>60</v>
      </c>
      <c r="D364" s="93" t="s">
        <v>45</v>
      </c>
      <c r="E364" s="96">
        <f>SUBTOTAL(109,J360)</f>
        <v>9.89</v>
      </c>
      <c r="F364" s="60"/>
      <c r="G364" s="83"/>
      <c r="H364" s="62">
        <f t="shared" si="8"/>
        <v>0</v>
      </c>
      <c r="I364" s="85"/>
      <c r="J364" s="14"/>
    </row>
    <row r="365" spans="1:12" ht="22.5" x14ac:dyDescent="0.2">
      <c r="A365" s="81">
        <v>6</v>
      </c>
      <c r="B365" s="91" t="s">
        <v>74</v>
      </c>
      <c r="C365" s="92" t="s">
        <v>63</v>
      </c>
      <c r="D365" s="93" t="s">
        <v>54</v>
      </c>
      <c r="E365" s="94">
        <f>E360*0.5*0.5</f>
        <v>10.75</v>
      </c>
      <c r="F365" s="60"/>
      <c r="G365" s="83"/>
      <c r="H365" s="62">
        <f t="shared" si="8"/>
        <v>0</v>
      </c>
      <c r="I365" s="85"/>
      <c r="J365" s="14"/>
      <c r="K365" s="226"/>
      <c r="L365" s="226"/>
    </row>
    <row r="366" spans="1:12" x14ac:dyDescent="0.2">
      <c r="A366" s="81">
        <v>7</v>
      </c>
      <c r="B366" s="99" t="s">
        <v>75</v>
      </c>
      <c r="C366" s="100" t="s">
        <v>61</v>
      </c>
      <c r="D366" s="101" t="s">
        <v>45</v>
      </c>
      <c r="E366" s="102">
        <f>J370</f>
        <v>21.715000000000003</v>
      </c>
      <c r="F366" s="60"/>
      <c r="G366" s="83"/>
      <c r="H366" s="62">
        <f t="shared" si="8"/>
        <v>0</v>
      </c>
      <c r="I366" s="85"/>
      <c r="J366" s="14"/>
    </row>
    <row r="367" spans="1:12" x14ac:dyDescent="0.2">
      <c r="A367" s="81">
        <v>8</v>
      </c>
      <c r="B367" s="103" t="s">
        <v>62</v>
      </c>
      <c r="C367" s="92" t="s">
        <v>64</v>
      </c>
      <c r="D367" s="104" t="s">
        <v>45</v>
      </c>
      <c r="E367" s="94">
        <f>E368*1.1</f>
        <v>11.825000000000001</v>
      </c>
      <c r="F367" s="60"/>
      <c r="G367" s="62">
        <f>E367*F367</f>
        <v>0</v>
      </c>
      <c r="H367" s="89"/>
      <c r="I367" s="69">
        <v>1</v>
      </c>
      <c r="J367" s="110">
        <f>I367*E367</f>
        <v>11.825000000000001</v>
      </c>
    </row>
    <row r="368" spans="1:12" x14ac:dyDescent="0.2">
      <c r="A368" s="81">
        <v>9</v>
      </c>
      <c r="B368" s="76" t="s">
        <v>188</v>
      </c>
      <c r="C368" s="57" t="s">
        <v>189</v>
      </c>
      <c r="D368" s="93" t="s">
        <v>54</v>
      </c>
      <c r="E368" s="198">
        <f>E365*1</f>
        <v>10.75</v>
      </c>
      <c r="F368" s="60"/>
      <c r="G368" s="17"/>
      <c r="H368" s="55">
        <f>E368*F368</f>
        <v>0</v>
      </c>
      <c r="I368" s="85"/>
      <c r="J368" s="14"/>
    </row>
    <row r="369" spans="1:10" x14ac:dyDescent="0.2">
      <c r="A369" s="81">
        <v>10</v>
      </c>
      <c r="B369" s="58" t="s">
        <v>187</v>
      </c>
      <c r="C369" s="57" t="s">
        <v>190</v>
      </c>
      <c r="D369" s="93" t="s">
        <v>54</v>
      </c>
      <c r="E369" s="198">
        <f>E368*5</f>
        <v>53.75</v>
      </c>
      <c r="F369" s="60"/>
      <c r="G369" s="17"/>
      <c r="H369" s="55">
        <f>E369*F369</f>
        <v>0</v>
      </c>
      <c r="I369" s="85"/>
      <c r="J369" s="14"/>
    </row>
    <row r="370" spans="1:10" x14ac:dyDescent="0.2">
      <c r="A370" s="81"/>
      <c r="B370" s="13"/>
      <c r="C370" s="105" t="s">
        <v>66</v>
      </c>
      <c r="D370" s="13"/>
      <c r="E370" s="82"/>
      <c r="F370" s="78"/>
      <c r="G370" s="83"/>
      <c r="H370" s="66">
        <f>SUM(G360:H369)</f>
        <v>0</v>
      </c>
      <c r="I370" s="85"/>
      <c r="J370" s="231">
        <f>SUM(J360:J369)</f>
        <v>21.715000000000003</v>
      </c>
    </row>
    <row r="371" spans="1:10" x14ac:dyDescent="0.2">
      <c r="A371" s="81"/>
      <c r="B371" s="13"/>
      <c r="C371" s="84"/>
      <c r="D371" s="86"/>
      <c r="E371" s="87"/>
      <c r="F371" s="88"/>
      <c r="G371" s="83"/>
      <c r="H371" s="62"/>
      <c r="I371" s="85"/>
      <c r="J371" s="14"/>
    </row>
    <row r="372" spans="1:10" x14ac:dyDescent="0.2">
      <c r="A372" s="11"/>
      <c r="B372" s="15"/>
      <c r="C372" s="21" t="s">
        <v>20</v>
      </c>
      <c r="D372" s="15"/>
      <c r="E372" s="16"/>
      <c r="F372" s="16"/>
      <c r="G372" s="17"/>
      <c r="H372" s="28">
        <f>1*H370</f>
        <v>0</v>
      </c>
      <c r="I372" s="12"/>
      <c r="J372" s="14"/>
    </row>
    <row r="373" spans="1:10" x14ac:dyDescent="0.2">
      <c r="A373" s="11"/>
      <c r="B373" s="15"/>
      <c r="C373" s="21" t="s">
        <v>41</v>
      </c>
      <c r="D373" s="24"/>
      <c r="E373" s="25"/>
      <c r="F373" s="25"/>
      <c r="G373" s="17"/>
      <c r="H373" s="29">
        <f>H372/100*23</f>
        <v>0</v>
      </c>
      <c r="I373" s="12"/>
      <c r="J373" s="14"/>
    </row>
    <row r="374" spans="1:10" x14ac:dyDescent="0.2">
      <c r="A374" s="11"/>
      <c r="B374" s="15"/>
      <c r="C374" s="26" t="s">
        <v>42</v>
      </c>
      <c r="D374" s="24"/>
      <c r="E374" s="27"/>
      <c r="F374" s="27"/>
      <c r="G374" s="17"/>
      <c r="H374" s="29">
        <f>H372+H373</f>
        <v>0</v>
      </c>
      <c r="I374" s="12"/>
      <c r="J374" s="14"/>
    </row>
    <row r="375" spans="1:10" ht="13.5" thickBot="1" x14ac:dyDescent="0.25">
      <c r="A375" s="45"/>
      <c r="B375" s="46"/>
      <c r="C375" s="50"/>
      <c r="D375" s="46"/>
      <c r="E375" s="51"/>
      <c r="F375" s="52"/>
      <c r="G375" s="47"/>
      <c r="H375" s="53"/>
      <c r="I375" s="48"/>
      <c r="J375" s="49"/>
    </row>
    <row r="376" spans="1:10" ht="13.5" thickTop="1" x14ac:dyDescent="0.2">
      <c r="A376" s="38"/>
      <c r="B376" s="38"/>
      <c r="C376" s="39"/>
      <c r="D376" s="40"/>
      <c r="E376" s="41"/>
      <c r="F376" s="41"/>
      <c r="G376" s="42"/>
      <c r="H376" s="43"/>
      <c r="I376" s="44"/>
      <c r="J376" s="44"/>
    </row>
    <row r="377" spans="1:10" x14ac:dyDescent="0.2">
      <c r="A377" s="239" t="s">
        <v>19</v>
      </c>
      <c r="B377" s="239"/>
      <c r="C377" s="239"/>
      <c r="D377" s="239"/>
      <c r="E377" s="239"/>
      <c r="F377" s="239"/>
      <c r="G377" s="239"/>
      <c r="H377" s="239"/>
      <c r="I377" s="239"/>
      <c r="J377" s="239"/>
    </row>
    <row r="378" spans="1:10" x14ac:dyDescent="0.2">
      <c r="A378" s="232" t="s">
        <v>44</v>
      </c>
      <c r="B378" s="232"/>
      <c r="C378" s="232"/>
      <c r="D378" s="232"/>
      <c r="E378" s="232"/>
      <c r="F378" s="232"/>
      <c r="G378" s="232"/>
      <c r="H378" s="232"/>
      <c r="I378" s="232"/>
      <c r="J378" s="232"/>
    </row>
    <row r="379" spans="1:10" x14ac:dyDescent="0.2">
      <c r="A379" s="68"/>
      <c r="B379" s="68"/>
      <c r="C379" s="68"/>
      <c r="D379" s="68"/>
      <c r="E379" s="68"/>
      <c r="F379" s="68"/>
      <c r="G379" s="68"/>
      <c r="H379" s="68"/>
      <c r="I379" s="68"/>
      <c r="J379" s="68"/>
    </row>
    <row r="380" spans="1:10" x14ac:dyDescent="0.2">
      <c r="A380" s="233" t="s">
        <v>0</v>
      </c>
      <c r="B380" s="233"/>
      <c r="C380" s="233"/>
      <c r="D380" s="18"/>
      <c r="E380" s="18"/>
      <c r="F380" s="18"/>
      <c r="G380" s="18"/>
      <c r="H380" s="18"/>
      <c r="I380" s="18"/>
      <c r="J380" s="18"/>
    </row>
    <row r="381" spans="1:10" x14ac:dyDescent="0.2">
      <c r="A381" s="233" t="s">
        <v>213</v>
      </c>
      <c r="B381" s="233"/>
      <c r="C381" s="18"/>
      <c r="D381" s="18"/>
      <c r="E381" s="18"/>
      <c r="F381" s="18"/>
      <c r="G381" s="18"/>
      <c r="H381" s="18"/>
      <c r="I381" s="18"/>
      <c r="J381" s="18"/>
    </row>
    <row r="394" spans="1:10" ht="18.75" x14ac:dyDescent="0.3">
      <c r="A394" s="234" t="s">
        <v>1</v>
      </c>
      <c r="B394" s="234"/>
      <c r="C394" s="234"/>
      <c r="D394" s="234"/>
      <c r="E394" s="234"/>
      <c r="F394" s="234"/>
      <c r="G394" s="234"/>
      <c r="H394" s="234"/>
      <c r="I394" s="234"/>
      <c r="J394" s="234"/>
    </row>
    <row r="395" spans="1:10" ht="18.75" x14ac:dyDescent="0.3">
      <c r="A395" s="54"/>
      <c r="B395" s="54"/>
      <c r="C395" s="54"/>
      <c r="D395" s="54"/>
      <c r="E395" s="54"/>
      <c r="F395" s="54"/>
      <c r="G395" s="54"/>
      <c r="H395" s="54"/>
      <c r="I395" s="54"/>
      <c r="J395" s="54"/>
    </row>
    <row r="396" spans="1:10" x14ac:dyDescent="0.2">
      <c r="A396" s="235" t="s">
        <v>246</v>
      </c>
      <c r="B396" s="236"/>
      <c r="C396" s="236"/>
      <c r="D396" s="236"/>
      <c r="E396" s="236"/>
      <c r="F396" s="236"/>
      <c r="G396" s="236"/>
      <c r="H396" s="236"/>
      <c r="I396" s="236"/>
      <c r="J396" s="236"/>
    </row>
    <row r="397" spans="1:10" ht="13.5" thickBot="1" x14ac:dyDescent="0.25">
      <c r="A397" s="196" t="s">
        <v>186</v>
      </c>
      <c r="B397" s="197"/>
      <c r="C397" s="197"/>
      <c r="D397" s="197"/>
      <c r="E397" s="197"/>
      <c r="F397" s="197"/>
      <c r="G397" s="197"/>
      <c r="H397" s="197"/>
      <c r="I397" s="237" t="s">
        <v>236</v>
      </c>
      <c r="J397" s="238"/>
    </row>
    <row r="398" spans="1:10" ht="13.5" thickTop="1" x14ac:dyDescent="0.2">
      <c r="A398" s="1" t="s">
        <v>2</v>
      </c>
      <c r="B398" s="1" t="s">
        <v>2</v>
      </c>
      <c r="C398" s="2"/>
      <c r="D398" s="2"/>
      <c r="E398" s="2"/>
      <c r="F398" s="1"/>
      <c r="G398" s="3" t="s">
        <v>3</v>
      </c>
      <c r="H398" s="4"/>
      <c r="I398" s="3" t="s">
        <v>4</v>
      </c>
      <c r="J398" s="4"/>
    </row>
    <row r="399" spans="1:10" ht="13.5" thickBot="1" x14ac:dyDescent="0.25">
      <c r="A399" s="5" t="s">
        <v>5</v>
      </c>
      <c r="B399" s="5" t="s">
        <v>5</v>
      </c>
      <c r="C399" s="5" t="s">
        <v>6</v>
      </c>
      <c r="D399" s="5" t="s">
        <v>7</v>
      </c>
      <c r="E399" s="5" t="s">
        <v>8</v>
      </c>
      <c r="F399" s="5" t="s">
        <v>9</v>
      </c>
      <c r="G399" s="6" t="s">
        <v>10</v>
      </c>
      <c r="H399" s="6"/>
      <c r="I399" s="7" t="s">
        <v>11</v>
      </c>
      <c r="J399" s="8"/>
    </row>
    <row r="400" spans="1:10" ht="14.25" thickTop="1" thickBot="1" x14ac:dyDescent="0.25">
      <c r="A400" s="9"/>
      <c r="B400" s="9" t="s">
        <v>12</v>
      </c>
      <c r="C400" s="6"/>
      <c r="D400" s="6"/>
      <c r="E400" s="9"/>
      <c r="F400" s="9" t="s">
        <v>13</v>
      </c>
      <c r="G400" s="10" t="s">
        <v>14</v>
      </c>
      <c r="H400" s="10" t="s">
        <v>15</v>
      </c>
      <c r="I400" s="10" t="s">
        <v>16</v>
      </c>
      <c r="J400" s="10" t="s">
        <v>17</v>
      </c>
    </row>
    <row r="401" spans="1:10" ht="14.25" thickTop="1" thickBot="1" x14ac:dyDescent="0.25">
      <c r="A401" s="10">
        <v>1</v>
      </c>
      <c r="B401" s="10">
        <v>2</v>
      </c>
      <c r="C401" s="10">
        <v>3</v>
      </c>
      <c r="D401" s="10">
        <v>4</v>
      </c>
      <c r="E401" s="10">
        <v>5</v>
      </c>
      <c r="F401" s="10">
        <v>6</v>
      </c>
      <c r="G401" s="10">
        <v>7</v>
      </c>
      <c r="H401" s="10">
        <v>8</v>
      </c>
      <c r="I401" s="10">
        <v>9</v>
      </c>
      <c r="J401" s="10">
        <v>10</v>
      </c>
    </row>
    <row r="402" spans="1:10" ht="13.5" thickTop="1" x14ac:dyDescent="0.2">
      <c r="A402" s="11"/>
      <c r="B402" s="12"/>
      <c r="C402" s="85" t="s">
        <v>65</v>
      </c>
      <c r="D402" s="13"/>
      <c r="E402" s="31"/>
      <c r="F402" s="31"/>
      <c r="G402" s="32"/>
      <c r="H402" s="33"/>
      <c r="I402" s="70"/>
      <c r="J402" s="71"/>
    </row>
    <row r="403" spans="1:10" ht="22.5" x14ac:dyDescent="0.2">
      <c r="A403" s="81">
        <v>1</v>
      </c>
      <c r="B403" s="91" t="s">
        <v>76</v>
      </c>
      <c r="C403" s="92" t="s">
        <v>55</v>
      </c>
      <c r="D403" s="93" t="s">
        <v>56</v>
      </c>
      <c r="E403" s="94">
        <v>20</v>
      </c>
      <c r="F403" s="95"/>
      <c r="G403" s="61"/>
      <c r="H403" s="62">
        <f t="shared" ref="H403:H411" si="9">E403*F403</f>
        <v>0</v>
      </c>
      <c r="I403" s="109">
        <v>0.23</v>
      </c>
      <c r="J403" s="110">
        <f>I403*E403</f>
        <v>4.6000000000000005</v>
      </c>
    </row>
    <row r="404" spans="1:10" ht="22.5" x14ac:dyDescent="0.2">
      <c r="A404" s="81">
        <v>2</v>
      </c>
      <c r="B404" s="91" t="s">
        <v>77</v>
      </c>
      <c r="C404" s="92" t="s">
        <v>57</v>
      </c>
      <c r="D404" s="93" t="s">
        <v>45</v>
      </c>
      <c r="E404" s="94">
        <f>J403*1</f>
        <v>4.6000000000000005</v>
      </c>
      <c r="F404" s="95"/>
      <c r="G404" s="83"/>
      <c r="H404" s="62">
        <f t="shared" si="9"/>
        <v>0</v>
      </c>
      <c r="I404" s="85"/>
      <c r="J404" s="14"/>
    </row>
    <row r="405" spans="1:10" x14ac:dyDescent="0.2">
      <c r="A405" s="81">
        <v>3</v>
      </c>
      <c r="B405" s="91" t="s">
        <v>71</v>
      </c>
      <c r="C405" s="92" t="s">
        <v>58</v>
      </c>
      <c r="D405" s="93" t="s">
        <v>45</v>
      </c>
      <c r="E405" s="96">
        <f>SUBTOTAL(109,J403)</f>
        <v>4.6000000000000005</v>
      </c>
      <c r="F405" s="95"/>
      <c r="G405" s="83"/>
      <c r="H405" s="62">
        <f t="shared" si="9"/>
        <v>0</v>
      </c>
      <c r="I405" s="85"/>
      <c r="J405" s="14"/>
    </row>
    <row r="406" spans="1:10" x14ac:dyDescent="0.2">
      <c r="A406" s="81">
        <v>4</v>
      </c>
      <c r="B406" s="91" t="s">
        <v>72</v>
      </c>
      <c r="C406" s="92" t="s">
        <v>59</v>
      </c>
      <c r="D406" s="93" t="s">
        <v>45</v>
      </c>
      <c r="E406" s="97">
        <v>82.8</v>
      </c>
      <c r="F406" s="98"/>
      <c r="G406" s="83"/>
      <c r="H406" s="62">
        <f t="shared" si="9"/>
        <v>0</v>
      </c>
      <c r="I406" s="85"/>
      <c r="J406" s="14"/>
    </row>
    <row r="407" spans="1:10" ht="22.5" x14ac:dyDescent="0.2">
      <c r="A407" s="81">
        <v>5</v>
      </c>
      <c r="B407" s="91" t="s">
        <v>73</v>
      </c>
      <c r="C407" s="92" t="s">
        <v>60</v>
      </c>
      <c r="D407" s="93" t="s">
        <v>45</v>
      </c>
      <c r="E407" s="96">
        <f>SUBTOTAL(109,J403)</f>
        <v>4.6000000000000005</v>
      </c>
      <c r="F407" s="95"/>
      <c r="G407" s="83"/>
      <c r="H407" s="62">
        <f t="shared" si="9"/>
        <v>0</v>
      </c>
      <c r="I407" s="85"/>
      <c r="J407" s="14"/>
    </row>
    <row r="408" spans="1:10" ht="22.5" x14ac:dyDescent="0.2">
      <c r="A408" s="81">
        <v>6</v>
      </c>
      <c r="B408" s="91" t="s">
        <v>74</v>
      </c>
      <c r="C408" s="92" t="s">
        <v>63</v>
      </c>
      <c r="D408" s="93" t="s">
        <v>54</v>
      </c>
      <c r="E408" s="94">
        <f>E403*0.5*0.5</f>
        <v>5</v>
      </c>
      <c r="F408" s="95"/>
      <c r="G408" s="83"/>
      <c r="H408" s="62">
        <f t="shared" si="9"/>
        <v>0</v>
      </c>
      <c r="I408" s="85"/>
      <c r="J408" s="14"/>
    </row>
    <row r="409" spans="1:10" ht="12.75" customHeight="1" x14ac:dyDescent="0.2">
      <c r="A409" s="81">
        <v>7</v>
      </c>
      <c r="B409" s="99" t="s">
        <v>75</v>
      </c>
      <c r="C409" s="100" t="s">
        <v>61</v>
      </c>
      <c r="D409" s="101" t="s">
        <v>45</v>
      </c>
      <c r="E409" s="102">
        <f>J413</f>
        <v>10.100000000000001</v>
      </c>
      <c r="F409" s="95"/>
      <c r="G409" s="83"/>
      <c r="H409" s="62">
        <f t="shared" si="9"/>
        <v>0</v>
      </c>
      <c r="I409" s="85"/>
      <c r="J409" s="14"/>
    </row>
    <row r="410" spans="1:10" x14ac:dyDescent="0.2">
      <c r="A410" s="81">
        <v>8</v>
      </c>
      <c r="B410" s="103" t="s">
        <v>62</v>
      </c>
      <c r="C410" s="92" t="s">
        <v>64</v>
      </c>
      <c r="D410" s="104" t="s">
        <v>45</v>
      </c>
      <c r="E410" s="94">
        <f>E411*1.1</f>
        <v>5.5</v>
      </c>
      <c r="F410" s="60"/>
      <c r="G410" s="62">
        <f>E410*F410</f>
        <v>0</v>
      </c>
      <c r="H410" s="89"/>
      <c r="I410" s="69">
        <v>1</v>
      </c>
      <c r="J410" s="110">
        <f>I410*E410</f>
        <v>5.5</v>
      </c>
    </row>
    <row r="411" spans="1:10" ht="12.75" customHeight="1" x14ac:dyDescent="0.2">
      <c r="A411" s="81">
        <v>9</v>
      </c>
      <c r="B411" s="76" t="s">
        <v>188</v>
      </c>
      <c r="C411" s="57" t="s">
        <v>189</v>
      </c>
      <c r="D411" s="93" t="s">
        <v>54</v>
      </c>
      <c r="E411" s="198">
        <f>E408*1</f>
        <v>5</v>
      </c>
      <c r="F411" s="90"/>
      <c r="G411" s="17"/>
      <c r="H411" s="55">
        <f t="shared" si="9"/>
        <v>0</v>
      </c>
      <c r="I411" s="85"/>
      <c r="J411" s="14"/>
    </row>
    <row r="412" spans="1:10" x14ac:dyDescent="0.2">
      <c r="A412" s="81">
        <v>10</v>
      </c>
      <c r="B412" s="58" t="s">
        <v>187</v>
      </c>
      <c r="C412" s="57" t="s">
        <v>190</v>
      </c>
      <c r="D412" s="93" t="s">
        <v>54</v>
      </c>
      <c r="E412" s="198">
        <f>E411*5</f>
        <v>25</v>
      </c>
      <c r="F412" s="90"/>
      <c r="G412" s="17"/>
      <c r="H412" s="55">
        <f>E412*F412</f>
        <v>0</v>
      </c>
      <c r="I412" s="85"/>
      <c r="J412" s="14"/>
    </row>
    <row r="413" spans="1:10" x14ac:dyDescent="0.2">
      <c r="A413" s="81"/>
      <c r="B413" s="13"/>
      <c r="C413" s="105" t="s">
        <v>66</v>
      </c>
      <c r="D413" s="13"/>
      <c r="E413" s="82"/>
      <c r="F413" s="78"/>
      <c r="G413" s="83"/>
      <c r="H413" s="66">
        <f>SUM(G403:H412)</f>
        <v>0</v>
      </c>
      <c r="I413" s="85"/>
      <c r="J413" s="231">
        <f>SUM(J403:J412)</f>
        <v>10.100000000000001</v>
      </c>
    </row>
    <row r="414" spans="1:10" x14ac:dyDescent="0.2">
      <c r="A414" s="81"/>
      <c r="B414" s="13"/>
      <c r="C414" s="84"/>
      <c r="D414" s="86"/>
      <c r="E414" s="87"/>
      <c r="F414" s="88"/>
      <c r="G414" s="83"/>
      <c r="H414" s="62"/>
      <c r="I414" s="85"/>
      <c r="J414" s="14"/>
    </row>
    <row r="415" spans="1:10" x14ac:dyDescent="0.2">
      <c r="A415" s="11"/>
      <c r="B415" s="15"/>
      <c r="C415" s="21" t="s">
        <v>20</v>
      </c>
      <c r="D415" s="15"/>
      <c r="E415" s="16"/>
      <c r="F415" s="16"/>
      <c r="G415" s="17"/>
      <c r="H415" s="28">
        <f>1*H413</f>
        <v>0</v>
      </c>
      <c r="I415" s="12"/>
      <c r="J415" s="14"/>
    </row>
    <row r="416" spans="1:10" x14ac:dyDescent="0.2">
      <c r="A416" s="11"/>
      <c r="B416" s="15"/>
      <c r="C416" s="21" t="s">
        <v>41</v>
      </c>
      <c r="D416" s="24"/>
      <c r="E416" s="25"/>
      <c r="F416" s="25"/>
      <c r="G416" s="17"/>
      <c r="H416" s="29">
        <f>H415/100*23</f>
        <v>0</v>
      </c>
      <c r="I416" s="12"/>
      <c r="J416" s="14"/>
    </row>
    <row r="417" spans="1:10" x14ac:dyDescent="0.2">
      <c r="A417" s="11"/>
      <c r="B417" s="15"/>
      <c r="C417" s="26" t="s">
        <v>42</v>
      </c>
      <c r="D417" s="24"/>
      <c r="E417" s="27"/>
      <c r="F417" s="27"/>
      <c r="G417" s="17"/>
      <c r="H417" s="29">
        <f>H415+H416</f>
        <v>0</v>
      </c>
      <c r="I417" s="12"/>
      <c r="J417" s="14"/>
    </row>
    <row r="418" spans="1:10" ht="13.5" thickBot="1" x14ac:dyDescent="0.25">
      <c r="A418" s="45"/>
      <c r="B418" s="46"/>
      <c r="C418" s="50"/>
      <c r="D418" s="46"/>
      <c r="E418" s="51"/>
      <c r="F418" s="52"/>
      <c r="G418" s="47"/>
      <c r="H418" s="53"/>
      <c r="I418" s="48"/>
      <c r="J418" s="49"/>
    </row>
    <row r="419" spans="1:10" ht="13.5" thickTop="1" x14ac:dyDescent="0.2">
      <c r="A419" s="38"/>
      <c r="B419" s="38"/>
      <c r="C419" s="39"/>
      <c r="D419" s="40"/>
      <c r="E419" s="41"/>
      <c r="F419" s="41"/>
      <c r="G419" s="42"/>
      <c r="H419" s="43"/>
      <c r="I419" s="44"/>
      <c r="J419" s="44"/>
    </row>
    <row r="420" spans="1:10" x14ac:dyDescent="0.2">
      <c r="A420" s="239" t="s">
        <v>19</v>
      </c>
      <c r="B420" s="239"/>
      <c r="C420" s="239"/>
      <c r="D420" s="239"/>
      <c r="E420" s="239"/>
      <c r="F420" s="239"/>
      <c r="G420" s="239"/>
      <c r="H420" s="239"/>
      <c r="I420" s="239"/>
      <c r="J420" s="239"/>
    </row>
    <row r="421" spans="1:10" x14ac:dyDescent="0.2">
      <c r="A421" s="232" t="s">
        <v>44</v>
      </c>
      <c r="B421" s="232"/>
      <c r="C421" s="232"/>
      <c r="D421" s="232"/>
      <c r="E421" s="232"/>
      <c r="F421" s="232"/>
      <c r="G421" s="232"/>
      <c r="H421" s="232"/>
      <c r="I421" s="232"/>
      <c r="J421" s="232"/>
    </row>
    <row r="422" spans="1:10" x14ac:dyDescent="0.2">
      <c r="A422" s="68"/>
      <c r="B422" s="68"/>
      <c r="C422" s="68"/>
      <c r="D422" s="68"/>
      <c r="E422" s="68"/>
      <c r="F422" s="68"/>
      <c r="G422" s="68"/>
      <c r="H422" s="68"/>
      <c r="I422" s="68"/>
      <c r="J422" s="68"/>
    </row>
    <row r="423" spans="1:10" x14ac:dyDescent="0.2">
      <c r="A423" s="233" t="s">
        <v>0</v>
      </c>
      <c r="B423" s="233"/>
      <c r="C423" s="233"/>
      <c r="D423" s="18"/>
      <c r="E423" s="18"/>
      <c r="F423" s="18"/>
      <c r="G423" s="18"/>
      <c r="H423" s="18"/>
      <c r="I423" s="18"/>
      <c r="J423" s="18"/>
    </row>
    <row r="424" spans="1:10" x14ac:dyDescent="0.2">
      <c r="A424" s="233" t="s">
        <v>213</v>
      </c>
      <c r="B424" s="233"/>
      <c r="C424" s="18"/>
      <c r="D424" s="18"/>
      <c r="E424" s="18"/>
      <c r="F424" s="18"/>
      <c r="G424" s="18"/>
      <c r="H424" s="18"/>
      <c r="I424" s="18"/>
      <c r="J424" s="18"/>
    </row>
  </sheetData>
  <mergeCells count="57">
    <mergeCell ref="A81:J81"/>
    <mergeCell ref="A82:C82"/>
    <mergeCell ref="A83:B83"/>
    <mergeCell ref="A45:J45"/>
    <mergeCell ref="A47:J47"/>
    <mergeCell ref="I49:J49"/>
    <mergeCell ref="A80:J80"/>
    <mergeCell ref="A353:J353"/>
    <mergeCell ref="I354:J354"/>
    <mergeCell ref="A377:J377"/>
    <mergeCell ref="A285:C285"/>
    <mergeCell ref="A286:B286"/>
    <mergeCell ref="A306:J306"/>
    <mergeCell ref="A308:J308"/>
    <mergeCell ref="A336:B336"/>
    <mergeCell ref="I309:J309"/>
    <mergeCell ref="A332:J332"/>
    <mergeCell ref="A333:J333"/>
    <mergeCell ref="A335:C335"/>
    <mergeCell ref="A421:J421"/>
    <mergeCell ref="A423:C423"/>
    <mergeCell ref="A378:J378"/>
    <mergeCell ref="A380:C380"/>
    <mergeCell ref="A381:B381"/>
    <mergeCell ref="A394:J394"/>
    <mergeCell ref="A396:J396"/>
    <mergeCell ref="A424:B424"/>
    <mergeCell ref="A131:J131"/>
    <mergeCell ref="A133:J133"/>
    <mergeCell ref="I135:J135"/>
    <mergeCell ref="A176:J176"/>
    <mergeCell ref="A177:J177"/>
    <mergeCell ref="A179:C179"/>
    <mergeCell ref="A180:B180"/>
    <mergeCell ref="A351:J351"/>
    <mergeCell ref="A217:J217"/>
    <mergeCell ref="A219:J219"/>
    <mergeCell ref="I220:J220"/>
    <mergeCell ref="A282:J282"/>
    <mergeCell ref="A283:J283"/>
    <mergeCell ref="I397:J397"/>
    <mergeCell ref="A420:J420"/>
    <mergeCell ref="A26:J26"/>
    <mergeCell ref="A28:C28"/>
    <mergeCell ref="A29:B29"/>
    <mergeCell ref="A2:J2"/>
    <mergeCell ref="A4:J4"/>
    <mergeCell ref="I5:J5"/>
    <mergeCell ref="A6:J6"/>
    <mergeCell ref="A25:J25"/>
    <mergeCell ref="A118:J118"/>
    <mergeCell ref="A120:C120"/>
    <mergeCell ref="A121:B121"/>
    <mergeCell ref="A88:J88"/>
    <mergeCell ref="A90:J90"/>
    <mergeCell ref="I92:J92"/>
    <mergeCell ref="A117:J117"/>
  </mergeCells>
  <conditionalFormatting sqref="J238:J240">
    <cfRule type="expression" dxfId="0" priority="1">
      <formula>AND(NOT(ISBLANK(J238)),J238=0)</formula>
    </cfRule>
  </conditionalFormatting>
  <pageMargins left="0.31496062992125984" right="0.31496062992125984" top="0" bottom="0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Výkaz výmer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Lakatos Rastislav</cp:lastModifiedBy>
  <cp:lastPrinted>2025-12-15T13:49:43Z</cp:lastPrinted>
  <dcterms:created xsi:type="dcterms:W3CDTF">1997-01-24T11:07:25Z</dcterms:created>
  <dcterms:modified xsi:type="dcterms:W3CDTF">2025-12-16T14:26:52Z</dcterms:modified>
</cp:coreProperties>
</file>