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G:\My\EBIZ\2025\MČ KE Západ - Revitalizácia fontány\SP\"/>
    </mc:Choice>
  </mc:AlternateContent>
  <xr:revisionPtr revIDLastSave="0" documentId="8_{E4778105-F6B7-471B-B4AF-72F13C3ED1FA}" xr6:coauthVersionLast="47" xr6:coauthVersionMax="47" xr10:uidLastSave="{00000000-0000-0000-0000-000000000000}"/>
  <bookViews>
    <workbookView xWindow="-120" yWindow="-120" windowWidth="29040" windowHeight="15840" firstSheet="1" xr2:uid="{00000000-000D-0000-FFFF-FFFF00000000}"/>
  </bookViews>
  <sheets>
    <sheet name="Rekapitulácia stavby" sheetId="1" r:id="rId1"/>
    <sheet name="01 - Architektonicko stav..." sheetId="2" r:id="rId2"/>
    <sheet name="02 - Zdravotechnika" sheetId="3" r:id="rId3"/>
    <sheet name="03 - Elektroinštalácia" sheetId="4" r:id="rId4"/>
    <sheet name="04 - Technológia" sheetId="5" r:id="rId5"/>
    <sheet name="04-1 - Technológia - elek..." sheetId="6" r:id="rId6"/>
  </sheets>
  <definedNames>
    <definedName name="_xlnm._FilterDatabase" localSheetId="1" hidden="1">'01 - Architektonicko stav...'!$C$128:$K$330</definedName>
    <definedName name="_xlnm._FilterDatabase" localSheetId="2" hidden="1">'02 - Zdravotechnika'!$C$123:$K$170</definedName>
    <definedName name="_xlnm._FilterDatabase" localSheetId="3" hidden="1">'03 - Elektroinštalácia'!$C$126:$K$185</definedName>
    <definedName name="_xlnm._FilterDatabase" localSheetId="4" hidden="1">'04 - Technológia'!$C$120:$K$145</definedName>
    <definedName name="_xlnm._FilterDatabase" localSheetId="5" hidden="1">'04-1 - Technológia - elek...'!$C$118:$K$142</definedName>
    <definedName name="_xlnm.Print_Titles" localSheetId="1">'01 - Architektonicko stav...'!$128:$128</definedName>
    <definedName name="_xlnm.Print_Titles" localSheetId="2">'02 - Zdravotechnika'!$123:$123</definedName>
    <definedName name="_xlnm.Print_Titles" localSheetId="3">'03 - Elektroinštalácia'!$126:$126</definedName>
    <definedName name="_xlnm.Print_Titles" localSheetId="4">'04 - Technológia'!$120:$120</definedName>
    <definedName name="_xlnm.Print_Titles" localSheetId="5">'04-1 - Technológia - elek...'!$118:$118</definedName>
    <definedName name="_xlnm.Print_Titles" localSheetId="0">'Rekapitulácia stavby'!$92:$92</definedName>
    <definedName name="_xlnm.Print_Area" localSheetId="1">'01 - Architektonicko stav...'!$C$4:$J$76,'01 - Architektonicko stav...'!$C$82:$J$110,'01 - Architektonicko stav...'!$C$116:$J$330</definedName>
    <definedName name="_xlnm.Print_Area" localSheetId="2">'02 - Zdravotechnika'!$C$4:$J$76,'02 - Zdravotechnika'!$C$82:$J$105,'02 - Zdravotechnika'!$C$111:$J$170</definedName>
    <definedName name="_xlnm.Print_Area" localSheetId="3">'03 - Elektroinštalácia'!$C$4:$J$76,'03 - Elektroinštalácia'!$C$82:$J$108,'03 - Elektroinštalácia'!$C$114:$J$185</definedName>
    <definedName name="_xlnm.Print_Area" localSheetId="4">'04 - Technológia'!$C$4:$J$76,'04 - Technológia'!$C$82:$J$102,'04 - Technológia'!$C$108:$J$145</definedName>
    <definedName name="_xlnm.Print_Area" localSheetId="5">'04-1 - Technológia - elek...'!$C$4:$J$76,'04-1 - Technológia - elek...'!$C$82:$J$100,'04-1 - Technológia - elek...'!$C$106:$J$142</definedName>
    <definedName name="_xlnm.Print_Area" localSheetId="0">'Rekapitulácia stavby'!$D$4:$AO$76,'Rekapitulácia stavby'!$C$82:$AQ$100</definedName>
  </definedNames>
  <calcPr calcId="191029"/>
</workbook>
</file>

<file path=xl/calcChain.xml><?xml version="1.0" encoding="utf-8"?>
<calcChain xmlns="http://schemas.openxmlformats.org/spreadsheetml/2006/main">
  <c r="J37" i="6" l="1"/>
  <c r="J36" i="6"/>
  <c r="AY99" i="1" s="1"/>
  <c r="J35" i="6"/>
  <c r="AX99" i="1" s="1"/>
  <c r="BI142" i="6"/>
  <c r="BH142" i="6"/>
  <c r="BG142" i="6"/>
  <c r="BE142" i="6"/>
  <c r="T142" i="6"/>
  <c r="R142" i="6"/>
  <c r="P142" i="6"/>
  <c r="BI141" i="6"/>
  <c r="BH141" i="6"/>
  <c r="BG141" i="6"/>
  <c r="BE141" i="6"/>
  <c r="T141" i="6"/>
  <c r="R141" i="6"/>
  <c r="P141" i="6"/>
  <c r="BI140" i="6"/>
  <c r="BH140" i="6"/>
  <c r="BG140" i="6"/>
  <c r="BE140" i="6"/>
  <c r="T140" i="6"/>
  <c r="R140" i="6"/>
  <c r="P140" i="6"/>
  <c r="BI138" i="6"/>
  <c r="BH138" i="6"/>
  <c r="BG138" i="6"/>
  <c r="BE138" i="6"/>
  <c r="T138" i="6"/>
  <c r="R138" i="6"/>
  <c r="P138" i="6"/>
  <c r="BI137" i="6"/>
  <c r="BH137" i="6"/>
  <c r="BG137" i="6"/>
  <c r="BE137" i="6"/>
  <c r="T137" i="6"/>
  <c r="R137" i="6"/>
  <c r="P137" i="6"/>
  <c r="BI136" i="6"/>
  <c r="BH136" i="6"/>
  <c r="BG136" i="6"/>
  <c r="BE136" i="6"/>
  <c r="T136" i="6"/>
  <c r="R136" i="6"/>
  <c r="P136" i="6"/>
  <c r="BI135" i="6"/>
  <c r="BH135" i="6"/>
  <c r="BG135" i="6"/>
  <c r="BE135" i="6"/>
  <c r="T135" i="6"/>
  <c r="R135" i="6"/>
  <c r="P135" i="6"/>
  <c r="BI134" i="6"/>
  <c r="BH134" i="6"/>
  <c r="BG134" i="6"/>
  <c r="BE134" i="6"/>
  <c r="T134" i="6"/>
  <c r="R134" i="6"/>
  <c r="P134" i="6"/>
  <c r="BI133" i="6"/>
  <c r="BH133" i="6"/>
  <c r="BG133" i="6"/>
  <c r="BE133" i="6"/>
  <c r="T133" i="6"/>
  <c r="R133" i="6"/>
  <c r="P133" i="6"/>
  <c r="BI132" i="6"/>
  <c r="BH132" i="6"/>
  <c r="BG132" i="6"/>
  <c r="BE132" i="6"/>
  <c r="T132" i="6"/>
  <c r="R132" i="6"/>
  <c r="P132" i="6"/>
  <c r="BI131" i="6"/>
  <c r="BH131" i="6"/>
  <c r="BG131" i="6"/>
  <c r="BE131" i="6"/>
  <c r="T131" i="6"/>
  <c r="R131" i="6"/>
  <c r="P131" i="6"/>
  <c r="BI130" i="6"/>
  <c r="BH130" i="6"/>
  <c r="BG130" i="6"/>
  <c r="BE130" i="6"/>
  <c r="T130" i="6"/>
  <c r="R130" i="6"/>
  <c r="P130" i="6"/>
  <c r="BI128" i="6"/>
  <c r="BH128" i="6"/>
  <c r="BG128" i="6"/>
  <c r="BE128" i="6"/>
  <c r="T128" i="6"/>
  <c r="R128" i="6"/>
  <c r="P128" i="6"/>
  <c r="BI127" i="6"/>
  <c r="BH127" i="6"/>
  <c r="BG127" i="6"/>
  <c r="BE127" i="6"/>
  <c r="T127" i="6"/>
  <c r="R127" i="6"/>
  <c r="P127" i="6"/>
  <c r="BI126" i="6"/>
  <c r="BH126" i="6"/>
  <c r="BG126" i="6"/>
  <c r="BE126" i="6"/>
  <c r="T126" i="6"/>
  <c r="R126" i="6"/>
  <c r="P126" i="6"/>
  <c r="BI125" i="6"/>
  <c r="BH125" i="6"/>
  <c r="BG125" i="6"/>
  <c r="BE125" i="6"/>
  <c r="T125" i="6"/>
  <c r="R125" i="6"/>
  <c r="P125" i="6"/>
  <c r="BI124" i="6"/>
  <c r="BH124" i="6"/>
  <c r="BG124" i="6"/>
  <c r="BE124" i="6"/>
  <c r="T124" i="6"/>
  <c r="R124" i="6"/>
  <c r="P124" i="6"/>
  <c r="BI123" i="6"/>
  <c r="BH123" i="6"/>
  <c r="BG123" i="6"/>
  <c r="BE123" i="6"/>
  <c r="T123" i="6"/>
  <c r="R123" i="6"/>
  <c r="P123" i="6"/>
  <c r="BI122" i="6"/>
  <c r="BH122" i="6"/>
  <c r="BG122" i="6"/>
  <c r="BE122" i="6"/>
  <c r="T122" i="6"/>
  <c r="R122" i="6"/>
  <c r="P122" i="6"/>
  <c r="BI121" i="6"/>
  <c r="BH121" i="6"/>
  <c r="BG121" i="6"/>
  <c r="BE121" i="6"/>
  <c r="T121" i="6"/>
  <c r="R121" i="6"/>
  <c r="P121" i="6"/>
  <c r="F113" i="6"/>
  <c r="E111" i="6"/>
  <c r="F89" i="6"/>
  <c r="E87" i="6"/>
  <c r="J24" i="6"/>
  <c r="E24" i="6"/>
  <c r="J92" i="6" s="1"/>
  <c r="J23" i="6"/>
  <c r="J21" i="6"/>
  <c r="E21" i="6"/>
  <c r="J115" i="6" s="1"/>
  <c r="J20" i="6"/>
  <c r="J18" i="6"/>
  <c r="E18" i="6"/>
  <c r="F92" i="6" s="1"/>
  <c r="J17" i="6"/>
  <c r="J15" i="6"/>
  <c r="E15" i="6"/>
  <c r="F115" i="6" s="1"/>
  <c r="J14" i="6"/>
  <c r="J12" i="6"/>
  <c r="J113" i="6"/>
  <c r="E7" i="6"/>
  <c r="E109" i="6" s="1"/>
  <c r="J37" i="5"/>
  <c r="J36" i="5"/>
  <c r="AY98" i="1" s="1"/>
  <c r="J35" i="5"/>
  <c r="AX98" i="1"/>
  <c r="BI145" i="5"/>
  <c r="BH145" i="5"/>
  <c r="BG145" i="5"/>
  <c r="BE145" i="5"/>
  <c r="T145" i="5"/>
  <c r="R145" i="5"/>
  <c r="P145" i="5"/>
  <c r="BI144" i="5"/>
  <c r="BH144" i="5"/>
  <c r="BG144" i="5"/>
  <c r="BE144" i="5"/>
  <c r="T144" i="5"/>
  <c r="R144" i="5"/>
  <c r="P144" i="5"/>
  <c r="BI142" i="5"/>
  <c r="BH142" i="5"/>
  <c r="BG142" i="5"/>
  <c r="BE142" i="5"/>
  <c r="T142" i="5"/>
  <c r="T141" i="5"/>
  <c r="R142" i="5"/>
  <c r="R141" i="5" s="1"/>
  <c r="P142" i="5"/>
  <c r="P141" i="5"/>
  <c r="BI140" i="5"/>
  <c r="BH140" i="5"/>
  <c r="BG140" i="5"/>
  <c r="BE140" i="5"/>
  <c r="T140" i="5"/>
  <c r="R140" i="5"/>
  <c r="P140" i="5"/>
  <c r="BI139" i="5"/>
  <c r="BH139" i="5"/>
  <c r="BG139" i="5"/>
  <c r="BE139" i="5"/>
  <c r="T139" i="5"/>
  <c r="R139" i="5"/>
  <c r="P139" i="5"/>
  <c r="BI138" i="5"/>
  <c r="BH138" i="5"/>
  <c r="BG138" i="5"/>
  <c r="BE138" i="5"/>
  <c r="T138" i="5"/>
  <c r="R138" i="5"/>
  <c r="P138" i="5"/>
  <c r="BI136" i="5"/>
  <c r="BH136" i="5"/>
  <c r="BG136" i="5"/>
  <c r="BE136" i="5"/>
  <c r="T136" i="5"/>
  <c r="R136" i="5"/>
  <c r="P136" i="5"/>
  <c r="BI135" i="5"/>
  <c r="BH135" i="5"/>
  <c r="BG135" i="5"/>
  <c r="BE135" i="5"/>
  <c r="T135" i="5"/>
  <c r="R135" i="5"/>
  <c r="P135" i="5"/>
  <c r="BI134" i="5"/>
  <c r="BH134" i="5"/>
  <c r="BG134" i="5"/>
  <c r="BE134" i="5"/>
  <c r="T134" i="5"/>
  <c r="R134" i="5"/>
  <c r="P134" i="5"/>
  <c r="BI133" i="5"/>
  <c r="BH133" i="5"/>
  <c r="BG133" i="5"/>
  <c r="BE133" i="5"/>
  <c r="T133" i="5"/>
  <c r="R133" i="5"/>
  <c r="P133" i="5"/>
  <c r="BI132" i="5"/>
  <c r="BH132" i="5"/>
  <c r="BG132" i="5"/>
  <c r="BE132" i="5"/>
  <c r="T132" i="5"/>
  <c r="R132" i="5"/>
  <c r="P132" i="5"/>
  <c r="BI131" i="5"/>
  <c r="BH131" i="5"/>
  <c r="BG131" i="5"/>
  <c r="BE131" i="5"/>
  <c r="T131" i="5"/>
  <c r="R131" i="5"/>
  <c r="P131" i="5"/>
  <c r="BI130" i="5"/>
  <c r="BH130" i="5"/>
  <c r="BG130" i="5"/>
  <c r="BE130" i="5"/>
  <c r="T130" i="5"/>
  <c r="R130" i="5"/>
  <c r="P130" i="5"/>
  <c r="BI129" i="5"/>
  <c r="BH129" i="5"/>
  <c r="BG129" i="5"/>
  <c r="BE129" i="5"/>
  <c r="T129" i="5"/>
  <c r="R129" i="5"/>
  <c r="P129" i="5"/>
  <c r="BI128" i="5"/>
  <c r="BH128" i="5"/>
  <c r="BG128" i="5"/>
  <c r="BE128" i="5"/>
  <c r="T128" i="5"/>
  <c r="R128" i="5"/>
  <c r="P128" i="5"/>
  <c r="BI127" i="5"/>
  <c r="BH127" i="5"/>
  <c r="BG127" i="5"/>
  <c r="BE127" i="5"/>
  <c r="T127" i="5"/>
  <c r="R127" i="5"/>
  <c r="P127" i="5"/>
  <c r="BI126" i="5"/>
  <c r="BH126" i="5"/>
  <c r="BG126" i="5"/>
  <c r="BE126" i="5"/>
  <c r="T126" i="5"/>
  <c r="R126" i="5"/>
  <c r="P126" i="5"/>
  <c r="BI124" i="5"/>
  <c r="BH124" i="5"/>
  <c r="BG124" i="5"/>
  <c r="BE124" i="5"/>
  <c r="T124" i="5"/>
  <c r="R124" i="5"/>
  <c r="P124" i="5"/>
  <c r="BI123" i="5"/>
  <c r="BH123" i="5"/>
  <c r="BG123" i="5"/>
  <c r="BE123" i="5"/>
  <c r="T123" i="5"/>
  <c r="R123" i="5"/>
  <c r="P123" i="5"/>
  <c r="J117" i="5"/>
  <c r="F115" i="5"/>
  <c r="E113" i="5"/>
  <c r="J91" i="5"/>
  <c r="F89" i="5"/>
  <c r="E87" i="5"/>
  <c r="J24" i="5"/>
  <c r="E24" i="5"/>
  <c r="J118" i="5"/>
  <c r="J23" i="5"/>
  <c r="J18" i="5"/>
  <c r="E18" i="5"/>
  <c r="F118" i="5"/>
  <c r="J17" i="5"/>
  <c r="J15" i="5"/>
  <c r="E15" i="5"/>
  <c r="F117" i="5"/>
  <c r="J14" i="5"/>
  <c r="J12" i="5"/>
  <c r="J89" i="5"/>
  <c r="E7" i="5"/>
  <c r="E85" i="5" s="1"/>
  <c r="J180" i="4"/>
  <c r="J37" i="4"/>
  <c r="J36" i="4"/>
  <c r="AY97" i="1" s="1"/>
  <c r="J35" i="4"/>
  <c r="AX97" i="1" s="1"/>
  <c r="BI185" i="4"/>
  <c r="BH185" i="4"/>
  <c r="BG185" i="4"/>
  <c r="BE185" i="4"/>
  <c r="T185" i="4"/>
  <c r="R185" i="4"/>
  <c r="P185" i="4"/>
  <c r="BI184" i="4"/>
  <c r="BH184" i="4"/>
  <c r="BG184" i="4"/>
  <c r="BE184" i="4"/>
  <c r="T184" i="4"/>
  <c r="R184" i="4"/>
  <c r="P184" i="4"/>
  <c r="BI183" i="4"/>
  <c r="BH183" i="4"/>
  <c r="BG183" i="4"/>
  <c r="BE183" i="4"/>
  <c r="T183" i="4"/>
  <c r="R183" i="4"/>
  <c r="P183" i="4"/>
  <c r="J105" i="4"/>
  <c r="BI179" i="4"/>
  <c r="BH179" i="4"/>
  <c r="BG179" i="4"/>
  <c r="BE179" i="4"/>
  <c r="T179" i="4"/>
  <c r="T178" i="4"/>
  <c r="R179" i="4"/>
  <c r="R178" i="4" s="1"/>
  <c r="P179" i="4"/>
  <c r="P178" i="4"/>
  <c r="BI177" i="4"/>
  <c r="BH177" i="4"/>
  <c r="BG177" i="4"/>
  <c r="BE177" i="4"/>
  <c r="T177" i="4"/>
  <c r="R177" i="4"/>
  <c r="P177" i="4"/>
  <c r="BI176" i="4"/>
  <c r="BH176" i="4"/>
  <c r="BG176" i="4"/>
  <c r="BE176" i="4"/>
  <c r="T176" i="4"/>
  <c r="R176" i="4"/>
  <c r="P176" i="4"/>
  <c r="BI175" i="4"/>
  <c r="BH175" i="4"/>
  <c r="BG175" i="4"/>
  <c r="BE175" i="4"/>
  <c r="T175" i="4"/>
  <c r="R175" i="4"/>
  <c r="P175" i="4"/>
  <c r="BI174" i="4"/>
  <c r="BH174" i="4"/>
  <c r="BG174" i="4"/>
  <c r="BE174" i="4"/>
  <c r="T174" i="4"/>
  <c r="R174" i="4"/>
  <c r="P174" i="4"/>
  <c r="BI173" i="4"/>
  <c r="BH173" i="4"/>
  <c r="BG173" i="4"/>
  <c r="BE173" i="4"/>
  <c r="T173" i="4"/>
  <c r="R173" i="4"/>
  <c r="P173" i="4"/>
  <c r="BI172" i="4"/>
  <c r="BH172" i="4"/>
  <c r="BG172" i="4"/>
  <c r="BE172" i="4"/>
  <c r="T172" i="4"/>
  <c r="R172" i="4"/>
  <c r="P172" i="4"/>
  <c r="BI171" i="4"/>
  <c r="BH171" i="4"/>
  <c r="BG171" i="4"/>
  <c r="BE171" i="4"/>
  <c r="T171" i="4"/>
  <c r="R171" i="4"/>
  <c r="P171" i="4"/>
  <c r="BI170" i="4"/>
  <c r="BH170" i="4"/>
  <c r="BG170" i="4"/>
  <c r="BE170" i="4"/>
  <c r="T170" i="4"/>
  <c r="R170" i="4"/>
  <c r="P170" i="4"/>
  <c r="BI169" i="4"/>
  <c r="BH169" i="4"/>
  <c r="BG169" i="4"/>
  <c r="BE169" i="4"/>
  <c r="T169" i="4"/>
  <c r="R169" i="4"/>
  <c r="P169" i="4"/>
  <c r="BI167" i="4"/>
  <c r="BH167" i="4"/>
  <c r="BG167" i="4"/>
  <c r="BE167" i="4"/>
  <c r="T167" i="4"/>
  <c r="R167" i="4"/>
  <c r="P167" i="4"/>
  <c r="BI166" i="4"/>
  <c r="BH166" i="4"/>
  <c r="BG166" i="4"/>
  <c r="BE166" i="4"/>
  <c r="T166" i="4"/>
  <c r="R166" i="4"/>
  <c r="P166" i="4"/>
  <c r="BI165" i="4"/>
  <c r="BH165" i="4"/>
  <c r="BG165" i="4"/>
  <c r="BE165" i="4"/>
  <c r="T165" i="4"/>
  <c r="R165" i="4"/>
  <c r="P165" i="4"/>
  <c r="BI164" i="4"/>
  <c r="BH164" i="4"/>
  <c r="BG164" i="4"/>
  <c r="BE164" i="4"/>
  <c r="T164" i="4"/>
  <c r="R164" i="4"/>
  <c r="P164" i="4"/>
  <c r="BI163" i="4"/>
  <c r="BH163" i="4"/>
  <c r="BG163" i="4"/>
  <c r="BE163" i="4"/>
  <c r="T163" i="4"/>
  <c r="R163" i="4"/>
  <c r="P163" i="4"/>
  <c r="BI162" i="4"/>
  <c r="BH162" i="4"/>
  <c r="BG162" i="4"/>
  <c r="BE162" i="4"/>
  <c r="T162" i="4"/>
  <c r="R162" i="4"/>
  <c r="P162" i="4"/>
  <c r="BI161" i="4"/>
  <c r="BH161" i="4"/>
  <c r="BG161" i="4"/>
  <c r="BE161" i="4"/>
  <c r="T161" i="4"/>
  <c r="R161" i="4"/>
  <c r="P161" i="4"/>
  <c r="BI160" i="4"/>
  <c r="BH160" i="4"/>
  <c r="BG160" i="4"/>
  <c r="BE160" i="4"/>
  <c r="T160" i="4"/>
  <c r="R160" i="4"/>
  <c r="P160" i="4"/>
  <c r="BI159" i="4"/>
  <c r="BH159" i="4"/>
  <c r="BG159" i="4"/>
  <c r="BE159" i="4"/>
  <c r="T159" i="4"/>
  <c r="R159" i="4"/>
  <c r="P159" i="4"/>
  <c r="BI158" i="4"/>
  <c r="BH158" i="4"/>
  <c r="BG158" i="4"/>
  <c r="BE158" i="4"/>
  <c r="T158" i="4"/>
  <c r="R158" i="4"/>
  <c r="P158" i="4"/>
  <c r="BI157" i="4"/>
  <c r="BH157" i="4"/>
  <c r="BG157" i="4"/>
  <c r="BE157" i="4"/>
  <c r="T157" i="4"/>
  <c r="R157" i="4"/>
  <c r="P157" i="4"/>
  <c r="BI155" i="4"/>
  <c r="BH155" i="4"/>
  <c r="BG155" i="4"/>
  <c r="BE155" i="4"/>
  <c r="T155" i="4"/>
  <c r="R155" i="4"/>
  <c r="P155" i="4"/>
  <c r="BI154" i="4"/>
  <c r="BH154" i="4"/>
  <c r="BG154" i="4"/>
  <c r="BE154" i="4"/>
  <c r="T154" i="4"/>
  <c r="R154" i="4"/>
  <c r="P154" i="4"/>
  <c r="BI153" i="4"/>
  <c r="BH153" i="4"/>
  <c r="BG153" i="4"/>
  <c r="BE153" i="4"/>
  <c r="T153" i="4"/>
  <c r="R153" i="4"/>
  <c r="P153" i="4"/>
  <c r="BI152" i="4"/>
  <c r="BH152" i="4"/>
  <c r="BG152" i="4"/>
  <c r="BE152" i="4"/>
  <c r="T152" i="4"/>
  <c r="R152" i="4"/>
  <c r="P152" i="4"/>
  <c r="BI151" i="4"/>
  <c r="BH151" i="4"/>
  <c r="BG151" i="4"/>
  <c r="BE151" i="4"/>
  <c r="T151" i="4"/>
  <c r="R151" i="4"/>
  <c r="P151" i="4"/>
  <c r="BI149" i="4"/>
  <c r="BH149" i="4"/>
  <c r="BG149" i="4"/>
  <c r="BE149" i="4"/>
  <c r="T149" i="4"/>
  <c r="R149" i="4"/>
  <c r="P149" i="4"/>
  <c r="BI148" i="4"/>
  <c r="BH148" i="4"/>
  <c r="BG148" i="4"/>
  <c r="BE148" i="4"/>
  <c r="T148" i="4"/>
  <c r="R148" i="4"/>
  <c r="P148" i="4"/>
  <c r="BI147" i="4"/>
  <c r="BH147" i="4"/>
  <c r="BG147" i="4"/>
  <c r="BE147" i="4"/>
  <c r="T147" i="4"/>
  <c r="R147" i="4"/>
  <c r="P147" i="4"/>
  <c r="BI146" i="4"/>
  <c r="BH146" i="4"/>
  <c r="BG146" i="4"/>
  <c r="BE146" i="4"/>
  <c r="T146" i="4"/>
  <c r="R146" i="4"/>
  <c r="P146" i="4"/>
  <c r="BI145" i="4"/>
  <c r="BH145" i="4"/>
  <c r="BG145" i="4"/>
  <c r="BE145" i="4"/>
  <c r="T145" i="4"/>
  <c r="R145" i="4"/>
  <c r="P145" i="4"/>
  <c r="BI144" i="4"/>
  <c r="BH144" i="4"/>
  <c r="BG144" i="4"/>
  <c r="BE144" i="4"/>
  <c r="T144" i="4"/>
  <c r="R144" i="4"/>
  <c r="P144" i="4"/>
  <c r="BI143" i="4"/>
  <c r="BH143" i="4"/>
  <c r="BG143" i="4"/>
  <c r="BE143" i="4"/>
  <c r="T143" i="4"/>
  <c r="R143" i="4"/>
  <c r="P143" i="4"/>
  <c r="BI142" i="4"/>
  <c r="BH142" i="4"/>
  <c r="BG142" i="4"/>
  <c r="BE142" i="4"/>
  <c r="T142" i="4"/>
  <c r="R142" i="4"/>
  <c r="P142" i="4"/>
  <c r="BI140" i="4"/>
  <c r="BH140" i="4"/>
  <c r="BG140" i="4"/>
  <c r="BE140" i="4"/>
  <c r="T140" i="4"/>
  <c r="R140" i="4"/>
  <c r="P140" i="4"/>
  <c r="BI139" i="4"/>
  <c r="BH139" i="4"/>
  <c r="BG139" i="4"/>
  <c r="BE139" i="4"/>
  <c r="T139" i="4"/>
  <c r="R139" i="4"/>
  <c r="P139" i="4"/>
  <c r="BI138" i="4"/>
  <c r="BH138" i="4"/>
  <c r="BG138" i="4"/>
  <c r="BE138" i="4"/>
  <c r="T138" i="4"/>
  <c r="R138" i="4"/>
  <c r="P138" i="4"/>
  <c r="BI137" i="4"/>
  <c r="BH137" i="4"/>
  <c r="BG137" i="4"/>
  <c r="BE137" i="4"/>
  <c r="T137" i="4"/>
  <c r="R137" i="4"/>
  <c r="P137" i="4"/>
  <c r="BI136" i="4"/>
  <c r="BH136" i="4"/>
  <c r="BG136" i="4"/>
  <c r="BE136" i="4"/>
  <c r="T136" i="4"/>
  <c r="R136" i="4"/>
  <c r="P136" i="4"/>
  <c r="BI135" i="4"/>
  <c r="BH135" i="4"/>
  <c r="BG135" i="4"/>
  <c r="BE135" i="4"/>
  <c r="T135" i="4"/>
  <c r="R135" i="4"/>
  <c r="P135" i="4"/>
  <c r="BI133" i="4"/>
  <c r="BH133" i="4"/>
  <c r="BG133" i="4"/>
  <c r="BE133" i="4"/>
  <c r="T133" i="4"/>
  <c r="R133" i="4"/>
  <c r="P133" i="4"/>
  <c r="BI132" i="4"/>
  <c r="BH132" i="4"/>
  <c r="BG132" i="4"/>
  <c r="BE132" i="4"/>
  <c r="T132" i="4"/>
  <c r="R132" i="4"/>
  <c r="P132" i="4"/>
  <c r="BI131" i="4"/>
  <c r="BH131" i="4"/>
  <c r="BG131" i="4"/>
  <c r="BE131" i="4"/>
  <c r="T131" i="4"/>
  <c r="R131" i="4"/>
  <c r="P131" i="4"/>
  <c r="BI130" i="4"/>
  <c r="BH130" i="4"/>
  <c r="BG130" i="4"/>
  <c r="BE130" i="4"/>
  <c r="T130" i="4"/>
  <c r="R130" i="4"/>
  <c r="P130" i="4"/>
  <c r="J124" i="4"/>
  <c r="J123" i="4"/>
  <c r="F121" i="4"/>
  <c r="E119" i="4"/>
  <c r="J92" i="4"/>
  <c r="J91" i="4"/>
  <c r="F89" i="4"/>
  <c r="E87" i="4"/>
  <c r="J18" i="4"/>
  <c r="E18" i="4"/>
  <c r="F92" i="4"/>
  <c r="J17" i="4"/>
  <c r="J15" i="4"/>
  <c r="E15" i="4"/>
  <c r="F91" i="4"/>
  <c r="J14" i="4"/>
  <c r="J12" i="4"/>
  <c r="J89" i="4" s="1"/>
  <c r="E7" i="4"/>
  <c r="E85" i="4"/>
  <c r="J37" i="3"/>
  <c r="J36" i="3"/>
  <c r="AY96" i="1"/>
  <c r="J35" i="3"/>
  <c r="AX96" i="1" s="1"/>
  <c r="BI170" i="3"/>
  <c r="BH170" i="3"/>
  <c r="BG170" i="3"/>
  <c r="BE170" i="3"/>
  <c r="T170" i="3"/>
  <c r="R170" i="3"/>
  <c r="P170" i="3"/>
  <c r="BI169" i="3"/>
  <c r="BH169" i="3"/>
  <c r="BG169" i="3"/>
  <c r="BE169" i="3"/>
  <c r="T169" i="3"/>
  <c r="R169" i="3"/>
  <c r="P169" i="3"/>
  <c r="BI168" i="3"/>
  <c r="BH168" i="3"/>
  <c r="BG168" i="3"/>
  <c r="BE168" i="3"/>
  <c r="T168" i="3"/>
  <c r="R168" i="3"/>
  <c r="P168" i="3"/>
  <c r="BI167" i="3"/>
  <c r="BH167" i="3"/>
  <c r="BG167" i="3"/>
  <c r="BE167" i="3"/>
  <c r="T167" i="3"/>
  <c r="R167" i="3"/>
  <c r="P167" i="3"/>
  <c r="BI166" i="3"/>
  <c r="BH166" i="3"/>
  <c r="BG166" i="3"/>
  <c r="BE166" i="3"/>
  <c r="T166" i="3"/>
  <c r="R166" i="3"/>
  <c r="P166" i="3"/>
  <c r="BI163" i="3"/>
  <c r="BH163" i="3"/>
  <c r="BG163" i="3"/>
  <c r="BE163" i="3"/>
  <c r="T163" i="3"/>
  <c r="T162" i="3" s="1"/>
  <c r="R163" i="3"/>
  <c r="R162" i="3" s="1"/>
  <c r="P163" i="3"/>
  <c r="P162" i="3"/>
  <c r="BI161" i="3"/>
  <c r="BH161" i="3"/>
  <c r="BG161" i="3"/>
  <c r="BE161" i="3"/>
  <c r="T161" i="3"/>
  <c r="T160" i="3" s="1"/>
  <c r="R161" i="3"/>
  <c r="R160" i="3"/>
  <c r="P161" i="3"/>
  <c r="P160" i="3" s="1"/>
  <c r="BI159" i="3"/>
  <c r="BH159" i="3"/>
  <c r="BG159" i="3"/>
  <c r="BE159" i="3"/>
  <c r="T159" i="3"/>
  <c r="R159" i="3"/>
  <c r="P159" i="3"/>
  <c r="BI158" i="3"/>
  <c r="BH158" i="3"/>
  <c r="BG158" i="3"/>
  <c r="BE158" i="3"/>
  <c r="T158" i="3"/>
  <c r="R158" i="3"/>
  <c r="P158" i="3"/>
  <c r="BI157" i="3"/>
  <c r="BH157" i="3"/>
  <c r="BG157" i="3"/>
  <c r="BE157" i="3"/>
  <c r="T157" i="3"/>
  <c r="R157" i="3"/>
  <c r="P157" i="3"/>
  <c r="BI156" i="3"/>
  <c r="BH156" i="3"/>
  <c r="BG156" i="3"/>
  <c r="BE156" i="3"/>
  <c r="T156" i="3"/>
  <c r="R156" i="3"/>
  <c r="P156" i="3"/>
  <c r="BI155" i="3"/>
  <c r="BH155" i="3"/>
  <c r="BG155" i="3"/>
  <c r="BE155" i="3"/>
  <c r="T155" i="3"/>
  <c r="R155" i="3"/>
  <c r="P155" i="3"/>
  <c r="BI154" i="3"/>
  <c r="BH154" i="3"/>
  <c r="BG154" i="3"/>
  <c r="BE154" i="3"/>
  <c r="T154" i="3"/>
  <c r="R154" i="3"/>
  <c r="P154" i="3"/>
  <c r="BI153" i="3"/>
  <c r="BH153" i="3"/>
  <c r="BG153" i="3"/>
  <c r="BE153" i="3"/>
  <c r="T153" i="3"/>
  <c r="R153" i="3"/>
  <c r="P153" i="3"/>
  <c r="BI152" i="3"/>
  <c r="BH152" i="3"/>
  <c r="BG152" i="3"/>
  <c r="BE152" i="3"/>
  <c r="T152" i="3"/>
  <c r="R152" i="3"/>
  <c r="P152" i="3"/>
  <c r="BI151" i="3"/>
  <c r="BH151" i="3"/>
  <c r="BG151" i="3"/>
  <c r="BE151" i="3"/>
  <c r="T151" i="3"/>
  <c r="R151" i="3"/>
  <c r="P151" i="3"/>
  <c r="BI150" i="3"/>
  <c r="BH150" i="3"/>
  <c r="BG150" i="3"/>
  <c r="BE150" i="3"/>
  <c r="T150" i="3"/>
  <c r="R150" i="3"/>
  <c r="P150" i="3"/>
  <c r="BI149" i="3"/>
  <c r="BH149" i="3"/>
  <c r="BG149" i="3"/>
  <c r="BE149" i="3"/>
  <c r="T149" i="3"/>
  <c r="R149" i="3"/>
  <c r="P149" i="3"/>
  <c r="BI148" i="3"/>
  <c r="BH148" i="3"/>
  <c r="BG148" i="3"/>
  <c r="BE148" i="3"/>
  <c r="T148" i="3"/>
  <c r="R148" i="3"/>
  <c r="P148" i="3"/>
  <c r="BI147" i="3"/>
  <c r="BH147" i="3"/>
  <c r="BG147" i="3"/>
  <c r="BE147" i="3"/>
  <c r="T147" i="3"/>
  <c r="R147" i="3"/>
  <c r="P147" i="3"/>
  <c r="BI146" i="3"/>
  <c r="BH146" i="3"/>
  <c r="BG146" i="3"/>
  <c r="BE146" i="3"/>
  <c r="T146" i="3"/>
  <c r="R146" i="3"/>
  <c r="P146" i="3"/>
  <c r="BI145" i="3"/>
  <c r="BH145" i="3"/>
  <c r="BG145" i="3"/>
  <c r="BE145" i="3"/>
  <c r="T145" i="3"/>
  <c r="R145" i="3"/>
  <c r="P145" i="3"/>
  <c r="BI144" i="3"/>
  <c r="BH144" i="3"/>
  <c r="BG144" i="3"/>
  <c r="BE144" i="3"/>
  <c r="T144" i="3"/>
  <c r="R144" i="3"/>
  <c r="P144" i="3"/>
  <c r="BI143" i="3"/>
  <c r="BH143" i="3"/>
  <c r="BG143" i="3"/>
  <c r="BE143" i="3"/>
  <c r="T143" i="3"/>
  <c r="R143" i="3"/>
  <c r="P143" i="3"/>
  <c r="BI142" i="3"/>
  <c r="BH142" i="3"/>
  <c r="BG142" i="3"/>
  <c r="BE142" i="3"/>
  <c r="T142" i="3"/>
  <c r="R142" i="3"/>
  <c r="P142" i="3"/>
  <c r="BI141" i="3"/>
  <c r="BH141" i="3"/>
  <c r="BG141" i="3"/>
  <c r="BE141" i="3"/>
  <c r="T141" i="3"/>
  <c r="R141" i="3"/>
  <c r="P141" i="3"/>
  <c r="BI140" i="3"/>
  <c r="BH140" i="3"/>
  <c r="BG140" i="3"/>
  <c r="BE140" i="3"/>
  <c r="T140" i="3"/>
  <c r="R140" i="3"/>
  <c r="P140" i="3"/>
  <c r="BI138" i="3"/>
  <c r="BH138" i="3"/>
  <c r="BG138" i="3"/>
  <c r="BE138" i="3"/>
  <c r="T138" i="3"/>
  <c r="T137" i="3" s="1"/>
  <c r="R138" i="3"/>
  <c r="R137" i="3"/>
  <c r="P138" i="3"/>
  <c r="P137" i="3" s="1"/>
  <c r="BI136" i="3"/>
  <c r="BH136" i="3"/>
  <c r="BG136" i="3"/>
  <c r="BE136" i="3"/>
  <c r="T136" i="3"/>
  <c r="R136" i="3"/>
  <c r="P136" i="3"/>
  <c r="BI135" i="3"/>
  <c r="BH135" i="3"/>
  <c r="BG135" i="3"/>
  <c r="BE135" i="3"/>
  <c r="T135" i="3"/>
  <c r="R135" i="3"/>
  <c r="P135" i="3"/>
  <c r="BI134" i="3"/>
  <c r="BH134" i="3"/>
  <c r="BG134" i="3"/>
  <c r="BE134" i="3"/>
  <c r="T134" i="3"/>
  <c r="R134" i="3"/>
  <c r="P134" i="3"/>
  <c r="BI133" i="3"/>
  <c r="BH133" i="3"/>
  <c r="BG133" i="3"/>
  <c r="BE133" i="3"/>
  <c r="T133" i="3"/>
  <c r="R133" i="3"/>
  <c r="P133" i="3"/>
  <c r="BI132" i="3"/>
  <c r="BH132" i="3"/>
  <c r="BG132" i="3"/>
  <c r="BE132" i="3"/>
  <c r="T132" i="3"/>
  <c r="R132" i="3"/>
  <c r="P132" i="3"/>
  <c r="BI131" i="3"/>
  <c r="BH131" i="3"/>
  <c r="BG131" i="3"/>
  <c r="BE131" i="3"/>
  <c r="T131" i="3"/>
  <c r="R131" i="3"/>
  <c r="P131" i="3"/>
  <c r="BI130" i="3"/>
  <c r="BH130" i="3"/>
  <c r="BG130" i="3"/>
  <c r="BE130" i="3"/>
  <c r="T130" i="3"/>
  <c r="R130" i="3"/>
  <c r="P130" i="3"/>
  <c r="BI129" i="3"/>
  <c r="BH129" i="3"/>
  <c r="BG129" i="3"/>
  <c r="BE129" i="3"/>
  <c r="T129" i="3"/>
  <c r="R129" i="3"/>
  <c r="P129" i="3"/>
  <c r="BI128" i="3"/>
  <c r="BH128" i="3"/>
  <c r="BG128" i="3"/>
  <c r="BE128" i="3"/>
  <c r="T128" i="3"/>
  <c r="R128" i="3"/>
  <c r="P128" i="3"/>
  <c r="BI127" i="3"/>
  <c r="BH127" i="3"/>
  <c r="BG127" i="3"/>
  <c r="BE127" i="3"/>
  <c r="T127" i="3"/>
  <c r="R127" i="3"/>
  <c r="P127" i="3"/>
  <c r="J120" i="3"/>
  <c r="F118" i="3"/>
  <c r="E116" i="3"/>
  <c r="J91" i="3"/>
  <c r="F89" i="3"/>
  <c r="E87" i="3"/>
  <c r="J24" i="3"/>
  <c r="E24" i="3"/>
  <c r="J92" i="3" s="1"/>
  <c r="J23" i="3"/>
  <c r="J18" i="3"/>
  <c r="E18" i="3"/>
  <c r="F92" i="3" s="1"/>
  <c r="J17" i="3"/>
  <c r="J15" i="3"/>
  <c r="E15" i="3"/>
  <c r="F120" i="3" s="1"/>
  <c r="J14" i="3"/>
  <c r="J12" i="3"/>
  <c r="J118" i="3" s="1"/>
  <c r="E7" i="3"/>
  <c r="E114" i="3" s="1"/>
  <c r="J37" i="2"/>
  <c r="J36" i="2"/>
  <c r="AY95" i="1" s="1"/>
  <c r="J35" i="2"/>
  <c r="AX95" i="1"/>
  <c r="BI330" i="2"/>
  <c r="BH330" i="2"/>
  <c r="BG330" i="2"/>
  <c r="BE330" i="2"/>
  <c r="T330" i="2"/>
  <c r="T329" i="2" s="1"/>
  <c r="R330" i="2"/>
  <c r="R329" i="2" s="1"/>
  <c r="P330" i="2"/>
  <c r="P329" i="2" s="1"/>
  <c r="BI328" i="2"/>
  <c r="BH328" i="2"/>
  <c r="BG328" i="2"/>
  <c r="BE328" i="2"/>
  <c r="T328" i="2"/>
  <c r="R328" i="2"/>
  <c r="P328" i="2"/>
  <c r="BI325" i="2"/>
  <c r="BH325" i="2"/>
  <c r="BG325" i="2"/>
  <c r="BE325" i="2"/>
  <c r="T325" i="2"/>
  <c r="R325" i="2"/>
  <c r="P325" i="2"/>
  <c r="BI319" i="2"/>
  <c r="BH319" i="2"/>
  <c r="BG319" i="2"/>
  <c r="BE319" i="2"/>
  <c r="T319" i="2"/>
  <c r="R319" i="2"/>
  <c r="P319" i="2"/>
  <c r="BI317" i="2"/>
  <c r="BH317" i="2"/>
  <c r="BG317" i="2"/>
  <c r="BE317" i="2"/>
  <c r="T317" i="2"/>
  <c r="R317" i="2"/>
  <c r="P317" i="2"/>
  <c r="BI316" i="2"/>
  <c r="BH316" i="2"/>
  <c r="BG316" i="2"/>
  <c r="BE316" i="2"/>
  <c r="T316" i="2"/>
  <c r="R316" i="2"/>
  <c r="P316" i="2"/>
  <c r="BI315" i="2"/>
  <c r="BH315" i="2"/>
  <c r="BG315" i="2"/>
  <c r="BE315" i="2"/>
  <c r="T315" i="2"/>
  <c r="R315" i="2"/>
  <c r="P315" i="2"/>
  <c r="BI313" i="2"/>
  <c r="BH313" i="2"/>
  <c r="BG313" i="2"/>
  <c r="BE313" i="2"/>
  <c r="T313" i="2"/>
  <c r="R313" i="2"/>
  <c r="P313" i="2"/>
  <c r="BI310" i="2"/>
  <c r="BH310" i="2"/>
  <c r="BG310" i="2"/>
  <c r="BE310" i="2"/>
  <c r="T310" i="2"/>
  <c r="R310" i="2"/>
  <c r="P310" i="2"/>
  <c r="BI307" i="2"/>
  <c r="BH307" i="2"/>
  <c r="BG307" i="2"/>
  <c r="BE307" i="2"/>
  <c r="T307" i="2"/>
  <c r="R307" i="2"/>
  <c r="P307" i="2"/>
  <c r="BI304" i="2"/>
  <c r="BH304" i="2"/>
  <c r="BG304" i="2"/>
  <c r="BE304" i="2"/>
  <c r="T304" i="2"/>
  <c r="T303" i="2" s="1"/>
  <c r="R304" i="2"/>
  <c r="R303" i="2" s="1"/>
  <c r="P304" i="2"/>
  <c r="P303" i="2" s="1"/>
  <c r="BI302" i="2"/>
  <c r="BH302" i="2"/>
  <c r="BG302" i="2"/>
  <c r="BE302" i="2"/>
  <c r="T302" i="2"/>
  <c r="R302" i="2"/>
  <c r="P302" i="2"/>
  <c r="BI301" i="2"/>
  <c r="BH301" i="2"/>
  <c r="BG301" i="2"/>
  <c r="BE301" i="2"/>
  <c r="T301" i="2"/>
  <c r="R301" i="2"/>
  <c r="P301" i="2"/>
  <c r="BI300" i="2"/>
  <c r="BH300" i="2"/>
  <c r="BG300" i="2"/>
  <c r="BE300" i="2"/>
  <c r="T300" i="2"/>
  <c r="R300" i="2"/>
  <c r="P300" i="2"/>
  <c r="BI298" i="2"/>
  <c r="BH298" i="2"/>
  <c r="BG298" i="2"/>
  <c r="BE298" i="2"/>
  <c r="T298" i="2"/>
  <c r="R298" i="2"/>
  <c r="P298" i="2"/>
  <c r="BI297" i="2"/>
  <c r="BH297" i="2"/>
  <c r="BG297" i="2"/>
  <c r="BE297" i="2"/>
  <c r="T297" i="2"/>
  <c r="R297" i="2"/>
  <c r="P297" i="2"/>
  <c r="BI294" i="2"/>
  <c r="BH294" i="2"/>
  <c r="BG294" i="2"/>
  <c r="BE294" i="2"/>
  <c r="T294" i="2"/>
  <c r="R294" i="2"/>
  <c r="P294" i="2"/>
  <c r="BI293" i="2"/>
  <c r="BH293" i="2"/>
  <c r="BG293" i="2"/>
  <c r="BE293" i="2"/>
  <c r="T293" i="2"/>
  <c r="R293" i="2"/>
  <c r="P293" i="2"/>
  <c r="BI292" i="2"/>
  <c r="BH292" i="2"/>
  <c r="BG292" i="2"/>
  <c r="BE292" i="2"/>
  <c r="T292" i="2"/>
  <c r="R292" i="2"/>
  <c r="P292" i="2"/>
  <c r="BI289" i="2"/>
  <c r="BH289" i="2"/>
  <c r="BG289" i="2"/>
  <c r="BE289" i="2"/>
  <c r="T289" i="2"/>
  <c r="R289" i="2"/>
  <c r="P289" i="2"/>
  <c r="BI285" i="2"/>
  <c r="BH285" i="2"/>
  <c r="BG285" i="2"/>
  <c r="BE285" i="2"/>
  <c r="T285" i="2"/>
  <c r="R285" i="2"/>
  <c r="P285" i="2"/>
  <c r="BI283" i="2"/>
  <c r="BH283" i="2"/>
  <c r="BG283" i="2"/>
  <c r="BE283" i="2"/>
  <c r="T283" i="2"/>
  <c r="R283" i="2"/>
  <c r="P283" i="2"/>
  <c r="BI281" i="2"/>
  <c r="BH281" i="2"/>
  <c r="BG281" i="2"/>
  <c r="BE281" i="2"/>
  <c r="T281" i="2"/>
  <c r="R281" i="2"/>
  <c r="P281" i="2"/>
  <c r="BI278" i="2"/>
  <c r="BH278" i="2"/>
  <c r="BG278" i="2"/>
  <c r="BE278" i="2"/>
  <c r="T278" i="2"/>
  <c r="R278" i="2"/>
  <c r="P278" i="2"/>
  <c r="BI269" i="2"/>
  <c r="BH269" i="2"/>
  <c r="BG269" i="2"/>
  <c r="BE269" i="2"/>
  <c r="T269" i="2"/>
  <c r="R269" i="2"/>
  <c r="P269" i="2"/>
  <c r="BI268" i="2"/>
  <c r="BH268" i="2"/>
  <c r="BG268" i="2"/>
  <c r="BE268" i="2"/>
  <c r="T268" i="2"/>
  <c r="R268" i="2"/>
  <c r="P268" i="2"/>
  <c r="BI267" i="2"/>
  <c r="BH267" i="2"/>
  <c r="BG267" i="2"/>
  <c r="BE267" i="2"/>
  <c r="T267" i="2"/>
  <c r="R267" i="2"/>
  <c r="P267" i="2"/>
  <c r="BI266" i="2"/>
  <c r="BH266" i="2"/>
  <c r="BG266" i="2"/>
  <c r="BE266" i="2"/>
  <c r="T266" i="2"/>
  <c r="R266" i="2"/>
  <c r="P266" i="2"/>
  <c r="BI265" i="2"/>
  <c r="BH265" i="2"/>
  <c r="BG265" i="2"/>
  <c r="BE265" i="2"/>
  <c r="T265" i="2"/>
  <c r="R265" i="2"/>
  <c r="P265" i="2"/>
  <c r="BI264" i="2"/>
  <c r="BH264" i="2"/>
  <c r="BG264" i="2"/>
  <c r="BE264" i="2"/>
  <c r="T264" i="2"/>
  <c r="R264" i="2"/>
  <c r="P264" i="2"/>
  <c r="BI256" i="2"/>
  <c r="BH256" i="2"/>
  <c r="BG256" i="2"/>
  <c r="BE256" i="2"/>
  <c r="T256" i="2"/>
  <c r="R256" i="2"/>
  <c r="P256" i="2"/>
  <c r="BI254" i="2"/>
  <c r="BH254" i="2"/>
  <c r="BG254" i="2"/>
  <c r="BE254" i="2"/>
  <c r="T254" i="2"/>
  <c r="R254" i="2"/>
  <c r="P254" i="2"/>
  <c r="BI251" i="2"/>
  <c r="BH251" i="2"/>
  <c r="BG251" i="2"/>
  <c r="BE251" i="2"/>
  <c r="T251" i="2"/>
  <c r="R251" i="2"/>
  <c r="P251" i="2"/>
  <c r="BI250" i="2"/>
  <c r="BH250" i="2"/>
  <c r="BG250" i="2"/>
  <c r="BE250" i="2"/>
  <c r="T250" i="2"/>
  <c r="R250" i="2"/>
  <c r="P250" i="2"/>
  <c r="BI245" i="2"/>
  <c r="BH245" i="2"/>
  <c r="BG245" i="2"/>
  <c r="BE245" i="2"/>
  <c r="T245" i="2"/>
  <c r="R245" i="2"/>
  <c r="P245" i="2"/>
  <c r="BI241" i="2"/>
  <c r="BH241" i="2"/>
  <c r="BG241" i="2"/>
  <c r="BE241" i="2"/>
  <c r="T241" i="2"/>
  <c r="R241" i="2"/>
  <c r="P241" i="2"/>
  <c r="BI238" i="2"/>
  <c r="BH238" i="2"/>
  <c r="BG238" i="2"/>
  <c r="BE238" i="2"/>
  <c r="T238" i="2"/>
  <c r="R238" i="2"/>
  <c r="P238" i="2"/>
  <c r="BI237" i="2"/>
  <c r="BH237" i="2"/>
  <c r="BG237" i="2"/>
  <c r="BE237" i="2"/>
  <c r="T237" i="2"/>
  <c r="R237" i="2"/>
  <c r="P237" i="2"/>
  <c r="BI234" i="2"/>
  <c r="BH234" i="2"/>
  <c r="BG234" i="2"/>
  <c r="BE234" i="2"/>
  <c r="T234" i="2"/>
  <c r="R234" i="2"/>
  <c r="P234" i="2"/>
  <c r="BI233" i="2"/>
  <c r="BH233" i="2"/>
  <c r="BG233" i="2"/>
  <c r="BE233" i="2"/>
  <c r="T233" i="2"/>
  <c r="R233" i="2"/>
  <c r="P233" i="2"/>
  <c r="BI228" i="2"/>
  <c r="BH228" i="2"/>
  <c r="BG228" i="2"/>
  <c r="BE228" i="2"/>
  <c r="T228" i="2"/>
  <c r="R228" i="2"/>
  <c r="P228" i="2"/>
  <c r="BI227" i="2"/>
  <c r="BH227" i="2"/>
  <c r="BG227" i="2"/>
  <c r="BE227" i="2"/>
  <c r="T227" i="2"/>
  <c r="R227" i="2"/>
  <c r="P227" i="2"/>
  <c r="BI224" i="2"/>
  <c r="BH224" i="2"/>
  <c r="BG224" i="2"/>
  <c r="BE224" i="2"/>
  <c r="T224" i="2"/>
  <c r="R224" i="2"/>
  <c r="P224" i="2"/>
  <c r="BI216" i="2"/>
  <c r="BH216" i="2"/>
  <c r="BG216" i="2"/>
  <c r="BE216" i="2"/>
  <c r="T216" i="2"/>
  <c r="R216" i="2"/>
  <c r="P216" i="2"/>
  <c r="BI210" i="2"/>
  <c r="BH210" i="2"/>
  <c r="BG210" i="2"/>
  <c r="BE210" i="2"/>
  <c r="T210" i="2"/>
  <c r="R210" i="2"/>
  <c r="P210" i="2"/>
  <c r="BI207" i="2"/>
  <c r="BH207" i="2"/>
  <c r="BG207" i="2"/>
  <c r="BE207" i="2"/>
  <c r="T207" i="2"/>
  <c r="R207" i="2"/>
  <c r="P207" i="2"/>
  <c r="BI205" i="2"/>
  <c r="BH205" i="2"/>
  <c r="BG205" i="2"/>
  <c r="BE205" i="2"/>
  <c r="T205" i="2"/>
  <c r="R205" i="2"/>
  <c r="P205" i="2"/>
  <c r="BI204" i="2"/>
  <c r="BH204" i="2"/>
  <c r="BG204" i="2"/>
  <c r="BE204" i="2"/>
  <c r="T204" i="2"/>
  <c r="R204" i="2"/>
  <c r="P204" i="2"/>
  <c r="BI199" i="2"/>
  <c r="BH199" i="2"/>
  <c r="BG199" i="2"/>
  <c r="BE199" i="2"/>
  <c r="T199" i="2"/>
  <c r="R199" i="2"/>
  <c r="P199" i="2"/>
  <c r="BI195" i="2"/>
  <c r="BH195" i="2"/>
  <c r="BG195" i="2"/>
  <c r="BE195" i="2"/>
  <c r="T195" i="2"/>
  <c r="R195" i="2"/>
  <c r="P195" i="2"/>
  <c r="BI191" i="2"/>
  <c r="BH191" i="2"/>
  <c r="BG191" i="2"/>
  <c r="BE191" i="2"/>
  <c r="T191" i="2"/>
  <c r="R191" i="2"/>
  <c r="P191" i="2"/>
  <c r="BI185" i="2"/>
  <c r="BH185" i="2"/>
  <c r="BG185" i="2"/>
  <c r="BE185" i="2"/>
  <c r="T185" i="2"/>
  <c r="R185" i="2"/>
  <c r="P185" i="2"/>
  <c r="BI179" i="2"/>
  <c r="BH179" i="2"/>
  <c r="BG179" i="2"/>
  <c r="BE179" i="2"/>
  <c r="T179" i="2"/>
  <c r="R179" i="2"/>
  <c r="P179" i="2"/>
  <c r="BI176" i="2"/>
  <c r="BH176" i="2"/>
  <c r="BG176" i="2"/>
  <c r="BE176" i="2"/>
  <c r="T176" i="2"/>
  <c r="R176" i="2"/>
  <c r="P176" i="2"/>
  <c r="BI175" i="2"/>
  <c r="BH175" i="2"/>
  <c r="BG175" i="2"/>
  <c r="BE175" i="2"/>
  <c r="T175" i="2"/>
  <c r="R175" i="2"/>
  <c r="P175" i="2"/>
  <c r="BI171" i="2"/>
  <c r="BH171" i="2"/>
  <c r="BG171" i="2"/>
  <c r="BE171" i="2"/>
  <c r="T171" i="2"/>
  <c r="R171" i="2"/>
  <c r="P171" i="2"/>
  <c r="BI168" i="2"/>
  <c r="BH168" i="2"/>
  <c r="BG168" i="2"/>
  <c r="BE168" i="2"/>
  <c r="T168" i="2"/>
  <c r="R168" i="2"/>
  <c r="P168" i="2"/>
  <c r="BI165" i="2"/>
  <c r="BH165" i="2"/>
  <c r="BG165" i="2"/>
  <c r="BE165" i="2"/>
  <c r="T165" i="2"/>
  <c r="R165" i="2"/>
  <c r="P165" i="2"/>
  <c r="BI164" i="2"/>
  <c r="BH164" i="2"/>
  <c r="BG164" i="2"/>
  <c r="BE164" i="2"/>
  <c r="T164" i="2"/>
  <c r="R164" i="2"/>
  <c r="P164" i="2"/>
  <c r="BI163" i="2"/>
  <c r="BH163" i="2"/>
  <c r="BG163" i="2"/>
  <c r="BE163" i="2"/>
  <c r="T163" i="2"/>
  <c r="R163" i="2"/>
  <c r="P163" i="2"/>
  <c r="BI162" i="2"/>
  <c r="BH162" i="2"/>
  <c r="BG162" i="2"/>
  <c r="BE162" i="2"/>
  <c r="T162" i="2"/>
  <c r="R162" i="2"/>
  <c r="P162" i="2"/>
  <c r="BI161" i="2"/>
  <c r="BH161" i="2"/>
  <c r="BG161" i="2"/>
  <c r="BE161" i="2"/>
  <c r="T161" i="2"/>
  <c r="R161" i="2"/>
  <c r="P161" i="2"/>
  <c r="BI160" i="2"/>
  <c r="BH160" i="2"/>
  <c r="BG160" i="2"/>
  <c r="BE160" i="2"/>
  <c r="T160" i="2"/>
  <c r="R160" i="2"/>
  <c r="P160" i="2"/>
  <c r="BI157" i="2"/>
  <c r="BH157" i="2"/>
  <c r="BG157" i="2"/>
  <c r="BE157" i="2"/>
  <c r="T157" i="2"/>
  <c r="R157" i="2"/>
  <c r="P157" i="2"/>
  <c r="BI156" i="2"/>
  <c r="BH156" i="2"/>
  <c r="BG156" i="2"/>
  <c r="BE156" i="2"/>
  <c r="T156" i="2"/>
  <c r="R156" i="2"/>
  <c r="P156" i="2"/>
  <c r="BI155" i="2"/>
  <c r="BH155" i="2"/>
  <c r="BG155" i="2"/>
  <c r="BE155" i="2"/>
  <c r="T155" i="2"/>
  <c r="R155" i="2"/>
  <c r="P155" i="2"/>
  <c r="BI154" i="2"/>
  <c r="BH154" i="2"/>
  <c r="BG154" i="2"/>
  <c r="BE154" i="2"/>
  <c r="T154" i="2"/>
  <c r="R154" i="2"/>
  <c r="P154" i="2"/>
  <c r="BI153" i="2"/>
  <c r="BH153" i="2"/>
  <c r="BG153" i="2"/>
  <c r="BE153" i="2"/>
  <c r="T153" i="2"/>
  <c r="R153" i="2"/>
  <c r="P153" i="2"/>
  <c r="BI152" i="2"/>
  <c r="BH152" i="2"/>
  <c r="BG152" i="2"/>
  <c r="BE152" i="2"/>
  <c r="T152" i="2"/>
  <c r="R152" i="2"/>
  <c r="P152" i="2"/>
  <c r="BI148" i="2"/>
  <c r="BH148" i="2"/>
  <c r="BG148" i="2"/>
  <c r="BE148" i="2"/>
  <c r="T148" i="2"/>
  <c r="R148" i="2"/>
  <c r="P148" i="2"/>
  <c r="BI145" i="2"/>
  <c r="BH145" i="2"/>
  <c r="BG145" i="2"/>
  <c r="BE145" i="2"/>
  <c r="T145" i="2"/>
  <c r="R145" i="2"/>
  <c r="P145" i="2"/>
  <c r="BI144" i="2"/>
  <c r="BH144" i="2"/>
  <c r="BG144" i="2"/>
  <c r="BE144" i="2"/>
  <c r="T144" i="2"/>
  <c r="R144" i="2"/>
  <c r="P144" i="2"/>
  <c r="BI141" i="2"/>
  <c r="BH141" i="2"/>
  <c r="BG141" i="2"/>
  <c r="BE141" i="2"/>
  <c r="T141" i="2"/>
  <c r="R141" i="2"/>
  <c r="P141" i="2"/>
  <c r="BI138" i="2"/>
  <c r="BH138" i="2"/>
  <c r="BG138" i="2"/>
  <c r="BE138" i="2"/>
  <c r="T138" i="2"/>
  <c r="R138" i="2"/>
  <c r="P138" i="2"/>
  <c r="BI135" i="2"/>
  <c r="BH135" i="2"/>
  <c r="BG135" i="2"/>
  <c r="F35" i="2" s="1"/>
  <c r="BE135" i="2"/>
  <c r="T135" i="2"/>
  <c r="R135" i="2"/>
  <c r="P135" i="2"/>
  <c r="BI134" i="2"/>
  <c r="BH134" i="2"/>
  <c r="BG134" i="2"/>
  <c r="BE134" i="2"/>
  <c r="J33" i="2" s="1"/>
  <c r="T134" i="2"/>
  <c r="R134" i="2"/>
  <c r="P134" i="2"/>
  <c r="BI133" i="2"/>
  <c r="BH133" i="2"/>
  <c r="BG133" i="2"/>
  <c r="BE133" i="2"/>
  <c r="T133" i="2"/>
  <c r="R133" i="2"/>
  <c r="P133" i="2"/>
  <c r="BI132" i="2"/>
  <c r="BH132" i="2"/>
  <c r="BG132" i="2"/>
  <c r="BE132" i="2"/>
  <c r="T132" i="2"/>
  <c r="R132" i="2"/>
  <c r="P132" i="2"/>
  <c r="J125" i="2"/>
  <c r="F123" i="2"/>
  <c r="E121" i="2"/>
  <c r="J91" i="2"/>
  <c r="F89" i="2"/>
  <c r="E87" i="2"/>
  <c r="J24" i="2"/>
  <c r="E24" i="2"/>
  <c r="J126" i="2"/>
  <c r="J23" i="2"/>
  <c r="J18" i="2"/>
  <c r="E18" i="2"/>
  <c r="F126" i="2"/>
  <c r="J17" i="2"/>
  <c r="J15" i="2"/>
  <c r="E15" i="2"/>
  <c r="F125" i="2"/>
  <c r="J14" i="2"/>
  <c r="J12" i="2"/>
  <c r="J123" i="2" s="1"/>
  <c r="E7" i="2"/>
  <c r="E119" i="2" s="1"/>
  <c r="L90" i="1"/>
  <c r="AM90" i="1"/>
  <c r="AM89" i="1"/>
  <c r="L89" i="1"/>
  <c r="AM87" i="1"/>
  <c r="L87" i="1"/>
  <c r="L85" i="1"/>
  <c r="L84" i="1"/>
  <c r="J224" i="2"/>
  <c r="J207" i="2"/>
  <c r="BK191" i="2"/>
  <c r="J179" i="2"/>
  <c r="J168" i="2"/>
  <c r="BK161" i="2"/>
  <c r="BK156" i="2"/>
  <c r="J153" i="2"/>
  <c r="BK138" i="2"/>
  <c r="BK132" i="2"/>
  <c r="J159" i="3"/>
  <c r="J143" i="3"/>
  <c r="J169" i="3"/>
  <c r="BK135" i="3"/>
  <c r="BK168" i="3"/>
  <c r="J151" i="3"/>
  <c r="BK170" i="3"/>
  <c r="J146" i="3"/>
  <c r="J166" i="3"/>
  <c r="J132" i="3"/>
  <c r="BK153" i="3"/>
  <c r="BK142" i="4"/>
  <c r="J159" i="4"/>
  <c r="J145" i="4"/>
  <c r="BK174" i="4"/>
  <c r="J146" i="4"/>
  <c r="J174" i="4"/>
  <c r="BK160" i="4"/>
  <c r="J132" i="4"/>
  <c r="BK162" i="4"/>
  <c r="BK145" i="4"/>
  <c r="J136" i="4"/>
  <c r="J154" i="4"/>
  <c r="BK147" i="4"/>
  <c r="J142" i="5"/>
  <c r="BK139" i="5"/>
  <c r="BK129" i="5"/>
  <c r="J128" i="5"/>
  <c r="BK135" i="5"/>
  <c r="J137" i="6"/>
  <c r="J128" i="6"/>
  <c r="BK133" i="6"/>
  <c r="BK123" i="6"/>
  <c r="BK134" i="6"/>
  <c r="J330" i="2"/>
  <c r="BK325" i="2"/>
  <c r="J319" i="2"/>
  <c r="J316" i="2"/>
  <c r="BK313" i="2"/>
  <c r="BK307" i="2"/>
  <c r="J304" i="2"/>
  <c r="BK298" i="2"/>
  <c r="BK294" i="2"/>
  <c r="BK292" i="2"/>
  <c r="BK285" i="2"/>
  <c r="BK281" i="2"/>
  <c r="BK269" i="2"/>
  <c r="BK266" i="2"/>
  <c r="BK264" i="2"/>
  <c r="J256" i="2"/>
  <c r="J251" i="2"/>
  <c r="J245" i="2"/>
  <c r="J237" i="2"/>
  <c r="BK228" i="2"/>
  <c r="J210" i="2"/>
  <c r="BK204" i="2"/>
  <c r="BK185" i="2"/>
  <c r="BK175" i="2"/>
  <c r="J164" i="2"/>
  <c r="BK160" i="2"/>
  <c r="BK155" i="2"/>
  <c r="J152" i="2"/>
  <c r="BK144" i="2"/>
  <c r="BK135" i="2"/>
  <c r="J168" i="3"/>
  <c r="BK146" i="3"/>
  <c r="BK130" i="3"/>
  <c r="J145" i="3"/>
  <c r="BK140" i="3"/>
  <c r="BK159" i="3"/>
  <c r="BK161" i="3"/>
  <c r="BK133" i="3"/>
  <c r="BK143" i="3"/>
  <c r="BK155" i="3"/>
  <c r="J134" i="3"/>
  <c r="BK132" i="4"/>
  <c r="J167" i="4"/>
  <c r="J131" i="4"/>
  <c r="J166" i="4"/>
  <c r="BK135" i="4"/>
  <c r="BK171" i="4"/>
  <c r="J153" i="4"/>
  <c r="J177" i="4"/>
  <c r="J139" i="4"/>
  <c r="BK167" i="4"/>
  <c r="BK146" i="4"/>
  <c r="BK131" i="5"/>
  <c r="J136" i="5"/>
  <c r="J144" i="5"/>
  <c r="J126" i="5"/>
  <c r="J123" i="5"/>
  <c r="J125" i="6"/>
  <c r="J126" i="6"/>
  <c r="J124" i="6"/>
  <c r="BK126" i="6"/>
  <c r="BK328" i="2"/>
  <c r="J325" i="2"/>
  <c r="J317" i="2"/>
  <c r="J315" i="2"/>
  <c r="J310" i="2"/>
  <c r="BK304" i="2"/>
  <c r="BK301" i="2"/>
  <c r="J298" i="2"/>
  <c r="J294" i="2"/>
  <c r="J292" i="2"/>
  <c r="BK283" i="2"/>
  <c r="BK278" i="2"/>
  <c r="J269" i="2"/>
  <c r="J267" i="2"/>
  <c r="BK265" i="2"/>
  <c r="BK254" i="2"/>
  <c r="BK250" i="2"/>
  <c r="BK241" i="2"/>
  <c r="J238" i="2"/>
  <c r="J234" i="2"/>
  <c r="BK227" i="2"/>
  <c r="BK207" i="2"/>
  <c r="BK199" i="2"/>
  <c r="BK179" i="2"/>
  <c r="J171" i="2"/>
  <c r="BK163" i="2"/>
  <c r="J160" i="2"/>
  <c r="BK154" i="2"/>
  <c r="BK148" i="2"/>
  <c r="J144" i="2"/>
  <c r="BK133" i="2"/>
  <c r="BK152" i="3"/>
  <c r="J136" i="3"/>
  <c r="J170" i="3"/>
  <c r="J130" i="3"/>
  <c r="J133" i="3"/>
  <c r="BK144" i="3"/>
  <c r="J153" i="3"/>
  <c r="J127" i="3"/>
  <c r="J144" i="3"/>
  <c r="BK166" i="3"/>
  <c r="BK128" i="3"/>
  <c r="J179" i="4"/>
  <c r="J163" i="4"/>
  <c r="BK130" i="4"/>
  <c r="J176" i="4"/>
  <c r="BK163" i="4"/>
  <c r="BK131" i="4"/>
  <c r="BK155" i="4"/>
  <c r="BK176" i="4"/>
  <c r="BK154" i="4"/>
  <c r="J183" i="4"/>
  <c r="J149" i="4"/>
  <c r="J135" i="4"/>
  <c r="BK142" i="5"/>
  <c r="BK132" i="5"/>
  <c r="J127" i="5"/>
  <c r="J130" i="5"/>
  <c r="J134" i="5"/>
  <c r="J130" i="6"/>
  <c r="BK127" i="6"/>
  <c r="J140" i="6"/>
  <c r="BK141" i="6"/>
  <c r="BK131" i="6"/>
  <c r="AS94" i="1"/>
  <c r="BK317" i="2"/>
  <c r="BK315" i="2"/>
  <c r="BK310" i="2"/>
  <c r="J307" i="2"/>
  <c r="J302" i="2"/>
  <c r="BK300" i="2"/>
  <c r="BK297" i="2"/>
  <c r="BK293" i="2"/>
  <c r="BK289" i="2"/>
  <c r="J285" i="2"/>
  <c r="J281" i="2"/>
  <c r="J268" i="2"/>
  <c r="J266" i="2"/>
  <c r="J264" i="2"/>
  <c r="J254" i="2"/>
  <c r="J250" i="2"/>
  <c r="J241" i="2"/>
  <c r="BK237" i="2"/>
  <c r="J233" i="2"/>
  <c r="J227" i="2"/>
  <c r="J216" i="2"/>
  <c r="J199" i="2"/>
  <c r="J191" i="2"/>
  <c r="BK171" i="2"/>
  <c r="BK164" i="2"/>
  <c r="J161" i="2"/>
  <c r="J157" i="2"/>
  <c r="J154" i="2"/>
  <c r="BK145" i="2"/>
  <c r="J141" i="2"/>
  <c r="J133" i="2"/>
  <c r="J158" i="3"/>
  <c r="BK141" i="3"/>
  <c r="BK131" i="3"/>
  <c r="J147" i="3"/>
  <c r="J148" i="3"/>
  <c r="J155" i="3"/>
  <c r="J157" i="3"/>
  <c r="J129" i="3"/>
  <c r="J156" i="3"/>
  <c r="BK134" i="3"/>
  <c r="BK145" i="3"/>
  <c r="BK136" i="4"/>
  <c r="J170" i="4"/>
  <c r="BK152" i="4"/>
  <c r="BK139" i="4"/>
  <c r="J171" i="4"/>
  <c r="J142" i="4"/>
  <c r="J173" i="4"/>
  <c r="J138" i="4"/>
  <c r="BK172" i="4"/>
  <c r="J157" i="4"/>
  <c r="BK169" i="4"/>
  <c r="BK148" i="4"/>
  <c r="BK143" i="4"/>
  <c r="BK128" i="5"/>
  <c r="J145" i="5"/>
  <c r="J138" i="5"/>
  <c r="BK140" i="5"/>
  <c r="BK140" i="6"/>
  <c r="BK137" i="6"/>
  <c r="BK138" i="6"/>
  <c r="J127" i="6"/>
  <c r="J136" i="6"/>
  <c r="J204" i="2"/>
  <c r="J185" i="2"/>
  <c r="J175" i="2"/>
  <c r="J165" i="2"/>
  <c r="J162" i="2"/>
  <c r="J156" i="2"/>
  <c r="BK153" i="2"/>
  <c r="BK141" i="2"/>
  <c r="J135" i="2"/>
  <c r="J184" i="4"/>
  <c r="BK157" i="4"/>
  <c r="J175" i="4"/>
  <c r="J140" i="4"/>
  <c r="BK165" i="4"/>
  <c r="BK144" i="4"/>
  <c r="J140" i="5"/>
  <c r="BK138" i="5"/>
  <c r="BK134" i="5"/>
  <c r="J135" i="5"/>
  <c r="J132" i="5"/>
  <c r="J133" i="6"/>
  <c r="BK136" i="6"/>
  <c r="BK128" i="6"/>
  <c r="BK122" i="6"/>
  <c r="J122" i="6"/>
  <c r="BK134" i="2"/>
  <c r="J154" i="3"/>
  <c r="J135" i="3"/>
  <c r="J167" i="3"/>
  <c r="BK151" i="3"/>
  <c r="BK167" i="3"/>
  <c r="J152" i="3"/>
  <c r="BK136" i="3"/>
  <c r="BK149" i="3"/>
  <c r="BK169" i="3"/>
  <c r="BK142" i="3"/>
  <c r="BK127" i="3"/>
  <c r="BK150" i="3"/>
  <c r="BK133" i="4"/>
  <c r="J143" i="4"/>
  <c r="BK179" i="4"/>
  <c r="J165" i="4"/>
  <c r="BK161" i="4"/>
  <c r="J164" i="4"/>
  <c r="J133" i="4"/>
  <c r="J169" i="4"/>
  <c r="J148" i="4"/>
  <c r="J130" i="4"/>
  <c r="J155" i="4"/>
  <c r="BK153" i="4"/>
  <c r="BK130" i="5"/>
  <c r="BK133" i="5"/>
  <c r="J124" i="5"/>
  <c r="BK123" i="5"/>
  <c r="BK124" i="5"/>
  <c r="J142" i="6"/>
  <c r="J134" i="6"/>
  <c r="BK130" i="6"/>
  <c r="J131" i="6"/>
  <c r="J123" i="6"/>
  <c r="BK233" i="2"/>
  <c r="BK224" i="2"/>
  <c r="BK210" i="2"/>
  <c r="J205" i="2"/>
  <c r="BK195" i="2"/>
  <c r="BK176" i="2"/>
  <c r="BK168" i="2"/>
  <c r="J163" i="2"/>
  <c r="BK157" i="2"/>
  <c r="BK152" i="2"/>
  <c r="J145" i="2"/>
  <c r="J134" i="2"/>
  <c r="J131" i="3"/>
  <c r="BK129" i="3"/>
  <c r="BK157" i="3"/>
  <c r="J142" i="3"/>
  <c r="J128" i="3"/>
  <c r="J149" i="3"/>
  <c r="J138" i="3"/>
  <c r="BK154" i="3"/>
  <c r="BK149" i="4"/>
  <c r="J172" i="4"/>
  <c r="J158" i="4"/>
  <c r="J185" i="4"/>
  <c r="BK170" i="4"/>
  <c r="BK138" i="4"/>
  <c r="J162" i="4"/>
  <c r="J137" i="4"/>
  <c r="BK173" i="4"/>
  <c r="BK159" i="4"/>
  <c r="BK137" i="4"/>
  <c r="J160" i="4"/>
  <c r="J147" i="4"/>
  <c r="J144" i="4"/>
  <c r="J133" i="5"/>
  <c r="BK126" i="5"/>
  <c r="BK136" i="5"/>
  <c r="J139" i="5"/>
  <c r="BK142" i="6"/>
  <c r="J141" i="6"/>
  <c r="BK121" i="6"/>
  <c r="J138" i="6"/>
  <c r="BK125" i="6"/>
  <c r="BK124" i="6"/>
  <c r="BK330" i="2"/>
  <c r="J328" i="2"/>
  <c r="BK319" i="2"/>
  <c r="BK316" i="2"/>
  <c r="J313" i="2"/>
  <c r="BK302" i="2"/>
  <c r="J301" i="2"/>
  <c r="J300" i="2"/>
  <c r="J297" i="2"/>
  <c r="J293" i="2"/>
  <c r="J289" i="2"/>
  <c r="J283" i="2"/>
  <c r="J278" i="2"/>
  <c r="BK268" i="2"/>
  <c r="BK267" i="2"/>
  <c r="J265" i="2"/>
  <c r="BK256" i="2"/>
  <c r="BK251" i="2"/>
  <c r="BK245" i="2"/>
  <c r="BK238" i="2"/>
  <c r="BK234" i="2"/>
  <c r="J228" i="2"/>
  <c r="BK216" i="2"/>
  <c r="BK205" i="2"/>
  <c r="J195" i="2"/>
  <c r="J176" i="2"/>
  <c r="BK165" i="2"/>
  <c r="BK162" i="2"/>
  <c r="J155" i="2"/>
  <c r="J148" i="2"/>
  <c r="J138" i="2"/>
  <c r="J132" i="2"/>
  <c r="BK147" i="3"/>
  <c r="BK132" i="3"/>
  <c r="BK148" i="3"/>
  <c r="BK158" i="3"/>
  <c r="BK163" i="3"/>
  <c r="J150" i="3"/>
  <c r="BK156" i="3"/>
  <c r="J140" i="3"/>
  <c r="J163" i="3"/>
  <c r="J141" i="3"/>
  <c r="J161" i="3"/>
  <c r="BK138" i="3"/>
  <c r="BK185" i="4"/>
  <c r="BK166" i="4"/>
  <c r="BK140" i="4"/>
  <c r="BK183" i="4"/>
  <c r="BK164" i="4"/>
  <c r="J151" i="4"/>
  <c r="BK177" i="4"/>
  <c r="BK158" i="4"/>
  <c r="BK184" i="4"/>
  <c r="J161" i="4"/>
  <c r="BK175" i="4"/>
  <c r="J152" i="4"/>
  <c r="BK151" i="4"/>
  <c r="BK145" i="5"/>
  <c r="BK127" i="5"/>
  <c r="J131" i="5"/>
  <c r="BK144" i="5"/>
  <c r="J129" i="5"/>
  <c r="J121" i="6"/>
  <c r="J135" i="6"/>
  <c r="BK132" i="6"/>
  <c r="BK135" i="6"/>
  <c r="J132" i="6"/>
  <c r="F33" i="2" l="1"/>
  <c r="F36" i="2"/>
  <c r="F37" i="2"/>
  <c r="P131" i="2"/>
  <c r="BK203" i="2"/>
  <c r="J203" i="2"/>
  <c r="J100" i="2"/>
  <c r="BK255" i="2"/>
  <c r="J255" i="2" s="1"/>
  <c r="J103" i="2" s="1"/>
  <c r="T318" i="2"/>
  <c r="BK126" i="3"/>
  <c r="J126" i="3"/>
  <c r="J98" i="3" s="1"/>
  <c r="P139" i="3"/>
  <c r="P129" i="4"/>
  <c r="T141" i="4"/>
  <c r="T156" i="4"/>
  <c r="R131" i="2"/>
  <c r="R203" i="2"/>
  <c r="T255" i="2"/>
  <c r="BK314" i="2"/>
  <c r="J314" i="2"/>
  <c r="J107" i="2"/>
  <c r="T314" i="2"/>
  <c r="R126" i="3"/>
  <c r="P165" i="3"/>
  <c r="P164" i="3" s="1"/>
  <c r="T134" i="4"/>
  <c r="T150" i="4"/>
  <c r="BK156" i="4"/>
  <c r="J156" i="4"/>
  <c r="J102" i="4"/>
  <c r="BK182" i="4"/>
  <c r="BK181" i="4" s="1"/>
  <c r="J181" i="4" s="1"/>
  <c r="J106" i="4" s="1"/>
  <c r="R125" i="5"/>
  <c r="P137" i="5"/>
  <c r="BK143" i="5"/>
  <c r="J143" i="5" s="1"/>
  <c r="J101" i="5" s="1"/>
  <c r="R143" i="5"/>
  <c r="T143" i="5"/>
  <c r="BK134" i="4"/>
  <c r="J134" i="4" s="1"/>
  <c r="J99" i="4" s="1"/>
  <c r="P150" i="4"/>
  <c r="P156" i="4"/>
  <c r="P182" i="4"/>
  <c r="P181" i="4"/>
  <c r="P122" i="5"/>
  <c r="P121" i="5" s="1"/>
  <c r="AU98" i="1" s="1"/>
  <c r="T125" i="5"/>
  <c r="P143" i="5"/>
  <c r="T174" i="2"/>
  <c r="R255" i="2"/>
  <c r="T306" i="2"/>
  <c r="T305" i="2" s="1"/>
  <c r="R314" i="2"/>
  <c r="T126" i="3"/>
  <c r="T165" i="3"/>
  <c r="T164" i="3"/>
  <c r="BK129" i="4"/>
  <c r="J129" i="4"/>
  <c r="J98" i="4"/>
  <c r="BK141" i="4"/>
  <c r="J141" i="4" s="1"/>
  <c r="J100" i="4" s="1"/>
  <c r="P168" i="4"/>
  <c r="R122" i="5"/>
  <c r="BK137" i="5"/>
  <c r="J137" i="5" s="1"/>
  <c r="J99" i="5" s="1"/>
  <c r="P174" i="2"/>
  <c r="BK232" i="2"/>
  <c r="J232" i="2" s="1"/>
  <c r="J101" i="2" s="1"/>
  <c r="T232" i="2"/>
  <c r="R244" i="2"/>
  <c r="P318" i="2"/>
  <c r="P126" i="3"/>
  <c r="P125" i="3" s="1"/>
  <c r="BK165" i="3"/>
  <c r="J165" i="3" s="1"/>
  <c r="J104" i="3" s="1"/>
  <c r="R134" i="4"/>
  <c r="R150" i="4"/>
  <c r="R156" i="4"/>
  <c r="R182" i="4"/>
  <c r="R181" i="4" s="1"/>
  <c r="T122" i="5"/>
  <c r="BK174" i="2"/>
  <c r="BK130" i="2" s="1"/>
  <c r="J130" i="2" s="1"/>
  <c r="J97" i="2" s="1"/>
  <c r="J174" i="2"/>
  <c r="J99" i="2" s="1"/>
  <c r="T203" i="2"/>
  <c r="R232" i="2"/>
  <c r="P244" i="2"/>
  <c r="BK306" i="2"/>
  <c r="R318" i="2"/>
  <c r="R139" i="3"/>
  <c r="P134" i="4"/>
  <c r="BK150" i="4"/>
  <c r="J150" i="4"/>
  <c r="J101" i="4"/>
  <c r="R168" i="4"/>
  <c r="P125" i="5"/>
  <c r="T137" i="5"/>
  <c r="T120" i="6"/>
  <c r="BK131" i="2"/>
  <c r="J131" i="2" s="1"/>
  <c r="J98" i="2" s="1"/>
  <c r="R174" i="2"/>
  <c r="P255" i="2"/>
  <c r="R306" i="2"/>
  <c r="R305" i="2" s="1"/>
  <c r="P314" i="2"/>
  <c r="T139" i="3"/>
  <c r="R129" i="4"/>
  <c r="P141" i="4"/>
  <c r="BK168" i="4"/>
  <c r="J168" i="4"/>
  <c r="J103" i="4" s="1"/>
  <c r="T182" i="4"/>
  <c r="T181" i="4"/>
  <c r="BK125" i="5"/>
  <c r="J125" i="5" s="1"/>
  <c r="J98" i="5" s="1"/>
  <c r="R137" i="5"/>
  <c r="P120" i="6"/>
  <c r="P129" i="6"/>
  <c r="T131" i="2"/>
  <c r="P203" i="2"/>
  <c r="P232" i="2"/>
  <c r="BK244" i="2"/>
  <c r="J244" i="2" s="1"/>
  <c r="J102" i="2" s="1"/>
  <c r="T244" i="2"/>
  <c r="P306" i="2"/>
  <c r="P305" i="2"/>
  <c r="BK318" i="2"/>
  <c r="J318" i="2"/>
  <c r="J108" i="2" s="1"/>
  <c r="BK139" i="3"/>
  <c r="J139" i="3" s="1"/>
  <c r="J100" i="3" s="1"/>
  <c r="R165" i="3"/>
  <c r="R164" i="3" s="1"/>
  <c r="T129" i="4"/>
  <c r="R141" i="4"/>
  <c r="T168" i="4"/>
  <c r="BK122" i="5"/>
  <c r="J122" i="5" s="1"/>
  <c r="J97" i="5" s="1"/>
  <c r="BK120" i="6"/>
  <c r="R120" i="6"/>
  <c r="BK129" i="6"/>
  <c r="J129" i="6" s="1"/>
  <c r="J98" i="6" s="1"/>
  <c r="R129" i="6"/>
  <c r="T129" i="6"/>
  <c r="BK139" i="6"/>
  <c r="J139" i="6" s="1"/>
  <c r="J99" i="6" s="1"/>
  <c r="P139" i="6"/>
  <c r="R139" i="6"/>
  <c r="T139" i="6"/>
  <c r="BK162" i="3"/>
  <c r="J162" i="3" s="1"/>
  <c r="J102" i="3" s="1"/>
  <c r="BK178" i="4"/>
  <c r="J178" i="4"/>
  <c r="J104" i="4" s="1"/>
  <c r="BK329" i="2"/>
  <c r="J329" i="2" s="1"/>
  <c r="J109" i="2" s="1"/>
  <c r="BK137" i="3"/>
  <c r="J137" i="3" s="1"/>
  <c r="J99" i="3" s="1"/>
  <c r="BK141" i="5"/>
  <c r="J141" i="5" s="1"/>
  <c r="J100" i="5" s="1"/>
  <c r="BK303" i="2"/>
  <c r="J303" i="2" s="1"/>
  <c r="J104" i="2" s="1"/>
  <c r="BK160" i="3"/>
  <c r="J160" i="3"/>
  <c r="J101" i="3"/>
  <c r="J91" i="6"/>
  <c r="E85" i="6"/>
  <c r="F91" i="6"/>
  <c r="J116" i="6"/>
  <c r="BF125" i="6"/>
  <c r="BF128" i="6"/>
  <c r="BF132" i="6"/>
  <c r="BF134" i="6"/>
  <c r="BF137" i="6"/>
  <c r="BF141" i="6"/>
  <c r="F116" i="6"/>
  <c r="J89" i="6"/>
  <c r="BF126" i="6"/>
  <c r="BF136" i="6"/>
  <c r="BF121" i="6"/>
  <c r="BF122" i="6"/>
  <c r="BF135" i="6"/>
  <c r="BF124" i="6"/>
  <c r="BF133" i="6"/>
  <c r="BF138" i="6"/>
  <c r="BF140" i="6"/>
  <c r="BF123" i="6"/>
  <c r="BF127" i="6"/>
  <c r="BF130" i="6"/>
  <c r="BF131" i="6"/>
  <c r="BF142" i="6"/>
  <c r="E111" i="5"/>
  <c r="BF123" i="5"/>
  <c r="BF142" i="5"/>
  <c r="F91" i="5"/>
  <c r="BF124" i="5"/>
  <c r="BF126" i="5"/>
  <c r="BF133" i="5"/>
  <c r="BF136" i="5"/>
  <c r="J115" i="5"/>
  <c r="BF138" i="5"/>
  <c r="BF130" i="5"/>
  <c r="BF131" i="5"/>
  <c r="BF132" i="5"/>
  <c r="BF134" i="5"/>
  <c r="F92" i="5"/>
  <c r="BF129" i="5"/>
  <c r="BF139" i="5"/>
  <c r="J92" i="5"/>
  <c r="BF127" i="5"/>
  <c r="BF128" i="5"/>
  <c r="BF140" i="5"/>
  <c r="BF135" i="5"/>
  <c r="BF144" i="5"/>
  <c r="BF145" i="5"/>
  <c r="J121" i="4"/>
  <c r="BF137" i="4"/>
  <c r="BF142" i="4"/>
  <c r="F123" i="4"/>
  <c r="BF130" i="4"/>
  <c r="BF131" i="4"/>
  <c r="BF132" i="4"/>
  <c r="BF133" i="4"/>
  <c r="BF136" i="4"/>
  <c r="BF138" i="4"/>
  <c r="BF139" i="4"/>
  <c r="BF158" i="4"/>
  <c r="BF164" i="4"/>
  <c r="BF179" i="4"/>
  <c r="BF185" i="4"/>
  <c r="BF151" i="4"/>
  <c r="BF153" i="4"/>
  <c r="BF155" i="4"/>
  <c r="BF161" i="4"/>
  <c r="BF166" i="4"/>
  <c r="BF167" i="4"/>
  <c r="BF171" i="4"/>
  <c r="BF172" i="4"/>
  <c r="BF174" i="4"/>
  <c r="BF175" i="4"/>
  <c r="BF183" i="4"/>
  <c r="BF140" i="4"/>
  <c r="BF145" i="4"/>
  <c r="BF147" i="4"/>
  <c r="BF154" i="4"/>
  <c r="BF159" i="4"/>
  <c r="BF165" i="4"/>
  <c r="BF170" i="4"/>
  <c r="BF173" i="4"/>
  <c r="BF176" i="4"/>
  <c r="F124" i="4"/>
  <c r="BF143" i="4"/>
  <c r="BF148" i="4"/>
  <c r="BF152" i="4"/>
  <c r="BF160" i="4"/>
  <c r="BF163" i="4"/>
  <c r="BF169" i="4"/>
  <c r="E117" i="4"/>
  <c r="BF135" i="4"/>
  <c r="BF146" i="4"/>
  <c r="BF149" i="4"/>
  <c r="BF157" i="4"/>
  <c r="BF162" i="4"/>
  <c r="BF177" i="4"/>
  <c r="BF184" i="4"/>
  <c r="BF144" i="4"/>
  <c r="F91" i="3"/>
  <c r="J121" i="3"/>
  <c r="BF132" i="3"/>
  <c r="BF135" i="3"/>
  <c r="BF140" i="3"/>
  <c r="BF142" i="3"/>
  <c r="BF146" i="3"/>
  <c r="BF156" i="3"/>
  <c r="BF157" i="3"/>
  <c r="J306" i="2"/>
  <c r="J106" i="2"/>
  <c r="BF143" i="3"/>
  <c r="BF144" i="3"/>
  <c r="BF147" i="3"/>
  <c r="BF150" i="3"/>
  <c r="BF151" i="3"/>
  <c r="BF158" i="3"/>
  <c r="BF169" i="3"/>
  <c r="J89" i="3"/>
  <c r="BF127" i="3"/>
  <c r="BF130" i="3"/>
  <c r="BF131" i="3"/>
  <c r="BF134" i="3"/>
  <c r="BF138" i="3"/>
  <c r="BF153" i="3"/>
  <c r="F121" i="3"/>
  <c r="BF136" i="3"/>
  <c r="BF141" i="3"/>
  <c r="BF148" i="3"/>
  <c r="BF155" i="3"/>
  <c r="BF166" i="3"/>
  <c r="BF167" i="3"/>
  <c r="BF170" i="3"/>
  <c r="BF128" i="3"/>
  <c r="BF145" i="3"/>
  <c r="BF149" i="3"/>
  <c r="BF152" i="3"/>
  <c r="BF154" i="3"/>
  <c r="BF159" i="3"/>
  <c r="BF168" i="3"/>
  <c r="E85" i="3"/>
  <c r="BF129" i="3"/>
  <c r="BF133" i="3"/>
  <c r="BF161" i="3"/>
  <c r="BF163" i="3"/>
  <c r="AZ95" i="1"/>
  <c r="BC95" i="1"/>
  <c r="E85" i="2"/>
  <c r="J89" i="2"/>
  <c r="F91" i="2"/>
  <c r="F92" i="2"/>
  <c r="J92" i="2"/>
  <c r="BF132" i="2"/>
  <c r="BF133" i="2"/>
  <c r="BF134" i="2"/>
  <c r="BF135" i="2"/>
  <c r="BF138" i="2"/>
  <c r="BF141" i="2"/>
  <c r="BF144" i="2"/>
  <c r="BF145" i="2"/>
  <c r="BF148" i="2"/>
  <c r="BF152" i="2"/>
  <c r="BF153" i="2"/>
  <c r="BF154" i="2"/>
  <c r="BF155" i="2"/>
  <c r="BF156" i="2"/>
  <c r="BF157" i="2"/>
  <c r="BF160" i="2"/>
  <c r="BF161" i="2"/>
  <c r="BF162" i="2"/>
  <c r="BF163" i="2"/>
  <c r="BF164" i="2"/>
  <c r="BF165" i="2"/>
  <c r="BF168" i="2"/>
  <c r="BF171" i="2"/>
  <c r="BF175" i="2"/>
  <c r="BF176" i="2"/>
  <c r="BF179" i="2"/>
  <c r="BF185" i="2"/>
  <c r="BF191" i="2"/>
  <c r="BF195" i="2"/>
  <c r="BF199" i="2"/>
  <c r="BF204" i="2"/>
  <c r="BF205" i="2"/>
  <c r="BF207" i="2"/>
  <c r="BF210" i="2"/>
  <c r="BF216" i="2"/>
  <c r="BF224" i="2"/>
  <c r="BF227" i="2"/>
  <c r="BF228" i="2"/>
  <c r="BF233" i="2"/>
  <c r="BF234" i="2"/>
  <c r="BF237" i="2"/>
  <c r="BF238" i="2"/>
  <c r="BF241" i="2"/>
  <c r="BF245" i="2"/>
  <c r="BF250" i="2"/>
  <c r="BF251" i="2"/>
  <c r="BF254" i="2"/>
  <c r="BF256" i="2"/>
  <c r="BF264" i="2"/>
  <c r="BF265" i="2"/>
  <c r="BF266" i="2"/>
  <c r="BF267" i="2"/>
  <c r="BF268" i="2"/>
  <c r="BF269" i="2"/>
  <c r="BF278" i="2"/>
  <c r="BF281" i="2"/>
  <c r="BF283" i="2"/>
  <c r="BF285" i="2"/>
  <c r="BF289" i="2"/>
  <c r="BF292" i="2"/>
  <c r="BF293" i="2"/>
  <c r="BF294" i="2"/>
  <c r="BF297" i="2"/>
  <c r="BF298" i="2"/>
  <c r="BF300" i="2"/>
  <c r="BF301" i="2"/>
  <c r="BF302" i="2"/>
  <c r="BF304" i="2"/>
  <c r="BF307" i="2"/>
  <c r="BF310" i="2"/>
  <c r="BF313" i="2"/>
  <c r="BF315" i="2"/>
  <c r="BF316" i="2"/>
  <c r="BF317" i="2"/>
  <c r="BF319" i="2"/>
  <c r="BF325" i="2"/>
  <c r="BF328" i="2"/>
  <c r="BF330" i="2"/>
  <c r="BB95" i="1"/>
  <c r="AV95" i="1"/>
  <c r="BD95" i="1"/>
  <c r="F33" i="3"/>
  <c r="AZ96" i="1"/>
  <c r="F35" i="4"/>
  <c r="BB97" i="1" s="1"/>
  <c r="F36" i="6"/>
  <c r="BC99" i="1"/>
  <c r="F35" i="3"/>
  <c r="BB96" i="1"/>
  <c r="F35" i="5"/>
  <c r="BB98" i="1" s="1"/>
  <c r="J33" i="3"/>
  <c r="AV96" i="1" s="1"/>
  <c r="J33" i="5"/>
  <c r="AV98" i="1" s="1"/>
  <c r="J33" i="6"/>
  <c r="AV99" i="1" s="1"/>
  <c r="F36" i="4"/>
  <c r="BC97" i="1"/>
  <c r="F37" i="5"/>
  <c r="BD98" i="1" s="1"/>
  <c r="F33" i="6"/>
  <c r="AZ99" i="1" s="1"/>
  <c r="F37" i="3"/>
  <c r="BD96" i="1"/>
  <c r="F37" i="4"/>
  <c r="BD97" i="1" s="1"/>
  <c r="F36" i="3"/>
  <c r="BC96" i="1" s="1"/>
  <c r="F33" i="4"/>
  <c r="AZ97" i="1" s="1"/>
  <c r="F33" i="5"/>
  <c r="AZ98" i="1" s="1"/>
  <c r="F37" i="6"/>
  <c r="BD99" i="1"/>
  <c r="J33" i="4"/>
  <c r="AV97" i="1" s="1"/>
  <c r="F36" i="5"/>
  <c r="BC98" i="1" s="1"/>
  <c r="F35" i="6"/>
  <c r="BB99" i="1"/>
  <c r="J182" i="4" l="1"/>
  <c r="J107" i="4" s="1"/>
  <c r="T130" i="2"/>
  <c r="T129" i="2" s="1"/>
  <c r="BK164" i="3"/>
  <c r="J164" i="3" s="1"/>
  <c r="J103" i="3" s="1"/>
  <c r="R119" i="6"/>
  <c r="T128" i="4"/>
  <c r="T127" i="4"/>
  <c r="R128" i="4"/>
  <c r="R127" i="4"/>
  <c r="T119" i="6"/>
  <c r="T125" i="3"/>
  <c r="T124" i="3" s="1"/>
  <c r="R125" i="3"/>
  <c r="R124" i="3"/>
  <c r="P128" i="4"/>
  <c r="P127" i="4"/>
  <c r="AU97" i="1" s="1"/>
  <c r="R121" i="5"/>
  <c r="P119" i="6"/>
  <c r="AU99" i="1" s="1"/>
  <c r="BK305" i="2"/>
  <c r="J305" i="2" s="1"/>
  <c r="J105" i="2" s="1"/>
  <c r="R130" i="2"/>
  <c r="R129" i="2"/>
  <c r="BK119" i="6"/>
  <c r="J119" i="6"/>
  <c r="J96" i="6" s="1"/>
  <c r="T121" i="5"/>
  <c r="P124" i="3"/>
  <c r="AU96" i="1"/>
  <c r="P130" i="2"/>
  <c r="P129" i="2" s="1"/>
  <c r="AU95" i="1" s="1"/>
  <c r="BK125" i="3"/>
  <c r="J125" i="3" s="1"/>
  <c r="J97" i="3" s="1"/>
  <c r="BK128" i="4"/>
  <c r="BK127" i="4"/>
  <c r="J127" i="4" s="1"/>
  <c r="J30" i="4" s="1"/>
  <c r="AG97" i="1" s="1"/>
  <c r="BK121" i="5"/>
  <c r="J121" i="5" s="1"/>
  <c r="J96" i="5" s="1"/>
  <c r="J120" i="6"/>
  <c r="J97" i="6"/>
  <c r="BK129" i="2"/>
  <c r="J129" i="2"/>
  <c r="J96" i="2" s="1"/>
  <c r="J34" i="4"/>
  <c r="AW97" i="1" s="1"/>
  <c r="AT97" i="1" s="1"/>
  <c r="F34" i="6"/>
  <c r="BA99" i="1" s="1"/>
  <c r="F34" i="2"/>
  <c r="BA95" i="1" s="1"/>
  <c r="F34" i="4"/>
  <c r="BA97" i="1"/>
  <c r="BC94" i="1"/>
  <c r="W32" i="1"/>
  <c r="AZ94" i="1"/>
  <c r="W29" i="1"/>
  <c r="BD94" i="1"/>
  <c r="W33" i="1"/>
  <c r="J34" i="3"/>
  <c r="AW96" i="1"/>
  <c r="AT96" i="1" s="1"/>
  <c r="F34" i="5"/>
  <c r="BA98" i="1" s="1"/>
  <c r="BB94" i="1"/>
  <c r="W31" i="1" s="1"/>
  <c r="J34" i="2"/>
  <c r="AW95" i="1" s="1"/>
  <c r="AT95" i="1" s="1"/>
  <c r="F34" i="3"/>
  <c r="BA96" i="1" s="1"/>
  <c r="J34" i="6"/>
  <c r="AW99" i="1"/>
  <c r="AT99" i="1" s="1"/>
  <c r="J34" i="5"/>
  <c r="AW98" i="1" s="1"/>
  <c r="AT98" i="1" s="1"/>
  <c r="BK124" i="3" l="1"/>
  <c r="J124" i="3" s="1"/>
  <c r="J30" i="3" s="1"/>
  <c r="AG96" i="1" s="1"/>
  <c r="J96" i="4"/>
  <c r="J128" i="4"/>
  <c r="J97" i="4"/>
  <c r="AN96" i="1"/>
  <c r="J96" i="3"/>
  <c r="J39" i="4"/>
  <c r="J39" i="3"/>
  <c r="AN97" i="1"/>
  <c r="J30" i="6"/>
  <c r="AG99" i="1" s="1"/>
  <c r="J30" i="5"/>
  <c r="AG98" i="1"/>
  <c r="AU94" i="1"/>
  <c r="AV94" i="1"/>
  <c r="AK29" i="1"/>
  <c r="BA94" i="1"/>
  <c r="W30" i="1" s="1"/>
  <c r="AY94" i="1"/>
  <c r="J30" i="2"/>
  <c r="AG95" i="1"/>
  <c r="AX94" i="1"/>
  <c r="J39" i="6" l="1"/>
  <c r="J39" i="5"/>
  <c r="J39" i="2"/>
  <c r="AN95" i="1"/>
  <c r="AN99" i="1"/>
  <c r="AN98" i="1"/>
  <c r="AG94" i="1"/>
  <c r="AK26" i="1" s="1"/>
  <c r="AW94" i="1"/>
  <c r="AK30" i="1" s="1"/>
  <c r="AK35" i="1" l="1"/>
  <c r="AT94" i="1"/>
  <c r="AN94" i="1" l="1"/>
</calcChain>
</file>

<file path=xl/sharedStrings.xml><?xml version="1.0" encoding="utf-8"?>
<sst xmlns="http://schemas.openxmlformats.org/spreadsheetml/2006/main" count="4825" uniqueCount="816">
  <si>
    <t>Export Komplet</t>
  </si>
  <si>
    <t/>
  </si>
  <si>
    <t>2.0</t>
  </si>
  <si>
    <t>False</t>
  </si>
  <si>
    <t>{de95f9e9-b90e-46da-acbf-d3471d084ac1}</t>
  </si>
  <si>
    <t>&gt;&gt;  skryté stĺpce  &lt;&lt;</t>
  </si>
  <si>
    <t>0,01</t>
  </si>
  <si>
    <t>23</t>
  </si>
  <si>
    <t>REKAPITULÁCIA STAVBY</t>
  </si>
  <si>
    <t>v ---  nižšie sa nachádzajú doplnkové a pomocné údaje k zostavám  --- v</t>
  </si>
  <si>
    <t>Návod na vyplnenie</t>
  </si>
  <si>
    <t>0,001</t>
  </si>
  <si>
    <t>Kód:</t>
  </si>
  <si>
    <t>10416</t>
  </si>
  <si>
    <t>Meniť je možné iba bunky so žltým podfarbením!_x000D_
_x000D_
1) na prvom liste Rekapitulácie stavby vyplňte v zostave_x000D_
_x000D_
    a) Rekapitulácia stavby_x000D_
       - údaje o Zhotoviteľovi_x000D_
         (prenesú sa do ostatných zostáv aj v iných listoch)_x000D_
_x000D_
    b) Rekapitulácia objektov stavby_x000D_
       - potrebné Ostatné náklady_x000D_
_x000D_
2) na vybraných listoch vyplňte v zostave_x000D_
_x000D_
    a) Krycí list_x000D_
       - údaje o Zhotoviteľovi, pokiaľ sa líšia od údajov o Zhotoviteľovi na Rekapitulácii stavby_x000D_
         (údaje se prenesú do ostatných zostav v danom liste)_x000D_
_x000D_
    b) Rekapitulácia rozpočtu_x000D_
       - potrebné Ostatné náklady_x000D_
_x000D_
    c) Celkové náklady za stavbu_x000D_
       - ceny na položkách_x000D_
       - množstvo, pokiaľ má žlté podfarbenie_x000D_
       - a v prípade potreby poznámku (tá je v skrytom stĺpci)</t>
  </si>
  <si>
    <t>Stavba:</t>
  </si>
  <si>
    <t>REVITALIZÁCIA FONTÁNY V ZUZKINOM PARKU - REVÍZIA 23012026</t>
  </si>
  <si>
    <t>JKSO:</t>
  </si>
  <si>
    <t>ČS:</t>
  </si>
  <si>
    <t>Miesto:</t>
  </si>
  <si>
    <t>Zuzkin park, Košice</t>
  </si>
  <si>
    <t>Dátum:</t>
  </si>
  <si>
    <t>23. 1. 2026</t>
  </si>
  <si>
    <t>Objednávateľ:</t>
  </si>
  <si>
    <t>IČO:</t>
  </si>
  <si>
    <t xml:space="preserve"> </t>
  </si>
  <si>
    <t>IČ DPH:</t>
  </si>
  <si>
    <t>Zhotoviteľ:</t>
  </si>
  <si>
    <t>Vyplň údaj</t>
  </si>
  <si>
    <t>Projektant:</t>
  </si>
  <si>
    <t>3linea s.r.o., Jesenského 26, Košice</t>
  </si>
  <si>
    <t>True</t>
  </si>
  <si>
    <t>Spracovateľ:</t>
  </si>
  <si>
    <t>Poznámka:</t>
  </si>
  <si>
    <t>Cena bez DPH</t>
  </si>
  <si>
    <t>Sadzba dane</t>
  </si>
  <si>
    <t>Základ dane</t>
  </si>
  <si>
    <t>Výška dane</t>
  </si>
  <si>
    <t>DPH</t>
  </si>
  <si>
    <t>základná</t>
  </si>
  <si>
    <t>znížená</t>
  </si>
  <si>
    <t>zákl. prenesená</t>
  </si>
  <si>
    <t>zníž. prenesená</t>
  </si>
  <si>
    <t>nulová</t>
  </si>
  <si>
    <t>Cena s DPH</t>
  </si>
  <si>
    <t>v</t>
  </si>
  <si>
    <t>EUR</t>
  </si>
  <si>
    <t>Projektant</t>
  </si>
  <si>
    <t>Spracovateľ</t>
  </si>
  <si>
    <t>Dátum a podpis:</t>
  </si>
  <si>
    <t>Pečiatka</t>
  </si>
  <si>
    <t>Objednávateľ</t>
  </si>
  <si>
    <t>Zhotoviteľ</t>
  </si>
  <si>
    <t>REKAPITULÁCIA OBJEKTOV STAVBY</t>
  </si>
  <si>
    <t>Informatívne údaje z listov zákaziek</t>
  </si>
  <si>
    <t>Kód</t>
  </si>
  <si>
    <t>Popis</t>
  </si>
  <si>
    <t>Cena bez DPH [EUR]</t>
  </si>
  <si>
    <t>Cena s DPH [EUR]</t>
  </si>
  <si>
    <t>Typ</t>
  </si>
  <si>
    <t>z toho Ostat._x000D_
náklady [EUR]</t>
  </si>
  <si>
    <t>DPH [EUR]</t>
  </si>
  <si>
    <t>Normohodiny [h]</t>
  </si>
  <si>
    <t>DPH základná [EUR]</t>
  </si>
  <si>
    <t>DPH znížená [EUR]</t>
  </si>
  <si>
    <t>DPH základná prenesená_x000D_
[EUR]</t>
  </si>
  <si>
    <t>DPH znížená prenesená_x000D_
[EUR]</t>
  </si>
  <si>
    <t>Základňa_x000D_
DPH základná</t>
  </si>
  <si>
    <t>Základňa_x000D_
DPH znížená</t>
  </si>
  <si>
    <t>Základňa_x000D_
DPH zákl. prenesená</t>
  </si>
  <si>
    <t>Základňa_x000D_
DPH zníž. prenesená</t>
  </si>
  <si>
    <t>Základňa_x000D_
DPH nulová</t>
  </si>
  <si>
    <t>Náklady z rozpočtov</t>
  </si>
  <si>
    <t>D</t>
  </si>
  <si>
    <t>0</t>
  </si>
  <si>
    <t>###NOIMPORT###</t>
  </si>
  <si>
    <t>IMPORT</t>
  </si>
  <si>
    <t>{00000000-0000-0000-0000-000000000000}</t>
  </si>
  <si>
    <t>/</t>
  </si>
  <si>
    <t>01</t>
  </si>
  <si>
    <t>Architektonicko stavebná časť</t>
  </si>
  <si>
    <t>STA</t>
  </si>
  <si>
    <t>1</t>
  </si>
  <si>
    <t>{3450b675-8416-41f8-9519-3dcd9b465676}</t>
  </si>
  <si>
    <t>02</t>
  </si>
  <si>
    <t>Zdravotechnika</t>
  </si>
  <si>
    <t>{50a89852-4aa2-4725-85e4-6e9cdadb6db5}</t>
  </si>
  <si>
    <t>03</t>
  </si>
  <si>
    <t>Elektroinštalácia</t>
  </si>
  <si>
    <t>{feadfd07-8ac5-4dbd-80af-6302311602f4}</t>
  </si>
  <si>
    <t>04</t>
  </si>
  <si>
    <t>Technológia</t>
  </si>
  <si>
    <t>{1d0fd63e-bb14-4882-9853-47190937ab60}</t>
  </si>
  <si>
    <t>04-1</t>
  </si>
  <si>
    <t>Technológia - elektroinštalácia - doplnenie</t>
  </si>
  <si>
    <t>{f46c006b-3b16-4b9e-96a2-02db7f04c149}</t>
  </si>
  <si>
    <t>KRYCÍ LIST ROZPOČTU</t>
  </si>
  <si>
    <t>Objekt:</t>
  </si>
  <si>
    <t>01 - Architektonicko stavebná časť</t>
  </si>
  <si>
    <t>REKAPITULÁCIA ROZPOČTU</t>
  </si>
  <si>
    <t>Kód dielu - Popis</t>
  </si>
  <si>
    <t>Cena celkom [EUR]</t>
  </si>
  <si>
    <t>Náklady z rozpočtu</t>
  </si>
  <si>
    <t>-1</t>
  </si>
  <si>
    <t>HSV - Práce a dodávky HSV</t>
  </si>
  <si>
    <t xml:space="preserve">    1 - Zemné práce</t>
  </si>
  <si>
    <t xml:space="preserve">    2 - Zakladanie</t>
  </si>
  <si>
    <t xml:space="preserve">    3 - Zvislé a kompletné konštrukcie</t>
  </si>
  <si>
    <t xml:space="preserve">    5 - Komunikácie</t>
  </si>
  <si>
    <t xml:space="preserve">    6 - Úpravy povrchov, podlahy, osadenie</t>
  </si>
  <si>
    <t xml:space="preserve">    9 - Ostatné konštrukcie a práce-búranie</t>
  </si>
  <si>
    <t xml:space="preserve">    99 - Presun hmôt HSV</t>
  </si>
  <si>
    <t>PSV - Práce a dodávky PSV</t>
  </si>
  <si>
    <t xml:space="preserve">    711 - Izolácie proti vode a vlhkosti</t>
  </si>
  <si>
    <t xml:space="preserve">    767 - Konštrukcie doplnkové kovové</t>
  </si>
  <si>
    <t xml:space="preserve">    773 - Podlahy z liateho teraca</t>
  </si>
  <si>
    <t>VRN - Vedľajšie rozpočtové náklady</t>
  </si>
  <si>
    <t>ROZPOČET</t>
  </si>
  <si>
    <t>PČ</t>
  </si>
  <si>
    <t>MJ</t>
  </si>
  <si>
    <t>Množstvo</t>
  </si>
  <si>
    <t>J.cena [EUR]</t>
  </si>
  <si>
    <t>Cenová sústava</t>
  </si>
  <si>
    <t>J. Nh [h]</t>
  </si>
  <si>
    <t>Nh celkom [h]</t>
  </si>
  <si>
    <t>J. hmotnosť [t]</t>
  </si>
  <si>
    <t>Hmotnosť celkom [t]</t>
  </si>
  <si>
    <t>J. suť [t]</t>
  </si>
  <si>
    <t>Suť Celkom [t]</t>
  </si>
  <si>
    <t>HSV</t>
  </si>
  <si>
    <t>Práce a dodávky HSV</t>
  </si>
  <si>
    <t>ROZPOCET</t>
  </si>
  <si>
    <t>Zemné práce</t>
  </si>
  <si>
    <t>K</t>
  </si>
  <si>
    <t>111201101.S</t>
  </si>
  <si>
    <t>Odstránenie krovín a stromov s koreňom s priemerom kmeňa do 100 mm, do 1000 m2</t>
  </si>
  <si>
    <t>m2</t>
  </si>
  <si>
    <t>4</t>
  </si>
  <si>
    <t>2</t>
  </si>
  <si>
    <t>112101101.S</t>
  </si>
  <si>
    <t>Odstránenie listnatých stromov do priemeru 300 mm, motorovou pílou</t>
  </si>
  <si>
    <t>ks</t>
  </si>
  <si>
    <t>3</t>
  </si>
  <si>
    <t>112201101.S</t>
  </si>
  <si>
    <t>Odstránenie pňov na vzdial. 50 m priemeru nad 100 do 300 mm</t>
  </si>
  <si>
    <t>6</t>
  </si>
  <si>
    <t>113107142.S</t>
  </si>
  <si>
    <t>Odstránenie krytu asfaltového v ploche do 200 m2, hr. nad 50 do 100 mm,  -0,18100t</t>
  </si>
  <si>
    <t>8</t>
  </si>
  <si>
    <t>VV</t>
  </si>
  <si>
    <t>470"dno fontány"</t>
  </si>
  <si>
    <t>Súčet</t>
  </si>
  <si>
    <t>5</t>
  </si>
  <si>
    <t>113107143.S</t>
  </si>
  <si>
    <t>Odstránenie krytu asfaltového v ploche do 200 m2, hr. nad 100 do 150 mm,  -0,31600t</t>
  </si>
  <si>
    <t>10</t>
  </si>
  <si>
    <t>50+390</t>
  </si>
  <si>
    <t>113107231.S</t>
  </si>
  <si>
    <t>Odstránenie krytu v ploche nad 200 m2 z betónu prostého, hr. vrstvy do 150 mm,  -0,22500t</t>
  </si>
  <si>
    <t>12</t>
  </si>
  <si>
    <t>7</t>
  </si>
  <si>
    <t>113307124.S</t>
  </si>
  <si>
    <t>Odstránenie podkladu v ploche do 200 m2 z kameniva hrubého drveného, hr.300 do 400mm,  -0,5600t</t>
  </si>
  <si>
    <t>14</t>
  </si>
  <si>
    <t>121101001.S</t>
  </si>
  <si>
    <t>Odstránenie ornice ručne s vodorov. premiest., na hromady do 50 m hr. do 150 mm</t>
  </si>
  <si>
    <t>m3</t>
  </si>
  <si>
    <t>16</t>
  </si>
  <si>
    <t>7*0,2"b4"</t>
  </si>
  <si>
    <t>9</t>
  </si>
  <si>
    <t>130201001.S</t>
  </si>
  <si>
    <t>Výkop jamy a ryhy v obmedzenom priestore horn. tr.3 ručne</t>
  </si>
  <si>
    <t>18</t>
  </si>
  <si>
    <t>470*0,1</t>
  </si>
  <si>
    <t>(3,4+1,2*2)*(2,9+1,2*2)*2,7</t>
  </si>
  <si>
    <t>162301500.S</t>
  </si>
  <si>
    <t>Vodorovné premiestnenie vyklčovaných krovín do priemeru kmeňa 100 mm na vzdialenosť 3000 m</t>
  </si>
  <si>
    <t>20</t>
  </si>
  <si>
    <t>11</t>
  </si>
  <si>
    <t>162301509.S</t>
  </si>
  <si>
    <t>Príplatok za každých ďalších 1000 m premiest., vyklčovaných krovín po spevnenej ceste</t>
  </si>
  <si>
    <t>22</t>
  </si>
  <si>
    <t>162401102.S</t>
  </si>
  <si>
    <t>Vodorovné premiestnenie výkopku  po spevnenej ceste z  horniny tr.1-4, do 100 m3 na vzdialenosť do 2000 m</t>
  </si>
  <si>
    <t>24</t>
  </si>
  <si>
    <t>13</t>
  </si>
  <si>
    <t>162401401.S</t>
  </si>
  <si>
    <t>Vodorovné premiestnenie konárov stromov nad 100 do 300 mm do 2000 m</t>
  </si>
  <si>
    <t>26</t>
  </si>
  <si>
    <t>162401421.S</t>
  </si>
  <si>
    <t>Príplatok za každých ďalších 1000 m premiest.,konárov stromov nad 100 do 300 mm po spevnenej ceste</t>
  </si>
  <si>
    <t>28</t>
  </si>
  <si>
    <t>15</t>
  </si>
  <si>
    <t>162501105.S</t>
  </si>
  <si>
    <t>Vodorovné premiestnenie výkopku po spevnenej ceste z horniny tr.1-4, do 100 m3, príplatok k cene za každých ďalšich a začatých 1000 m</t>
  </si>
  <si>
    <t>30</t>
  </si>
  <si>
    <t>87*10 "Přepočítané koeficientom množstva</t>
  </si>
  <si>
    <t>162501401.S</t>
  </si>
  <si>
    <t>Vodorovné premiestnenie kmeňov nad 100 do 300 mm do 2000 m</t>
  </si>
  <si>
    <t>32</t>
  </si>
  <si>
    <t>17</t>
  </si>
  <si>
    <t>162501421.S</t>
  </si>
  <si>
    <t>Príplatok za každých ďalších 1000 m premiest.,kmeňov stromov nad 100 do 300 mm po spevnenej ceste</t>
  </si>
  <si>
    <t>34</t>
  </si>
  <si>
    <t>162601401.S</t>
  </si>
  <si>
    <t>Vodorovné premiestnenie pňov nad 100 do 300 mm do 2000 m</t>
  </si>
  <si>
    <t>36</t>
  </si>
  <si>
    <t>19</t>
  </si>
  <si>
    <t>162601421.S</t>
  </si>
  <si>
    <t>Príplatok za každých ďalších 1000 m premiest.,pňov nad 100 do 300 mm po spevnenej ceste</t>
  </si>
  <si>
    <t>38</t>
  </si>
  <si>
    <t>171201201.S</t>
  </si>
  <si>
    <t>Uloženie sypaniny na skládky do 100 m3</t>
  </si>
  <si>
    <t>40</t>
  </si>
  <si>
    <t>21</t>
  </si>
  <si>
    <t>171209002.S</t>
  </si>
  <si>
    <t>Poplatok za skladovanie - zemina a kamenivo (17 05) ostatné</t>
  </si>
  <si>
    <t>t</t>
  </si>
  <si>
    <t>42</t>
  </si>
  <si>
    <t>47*1,8+40*1,8</t>
  </si>
  <si>
    <t>175101201.S</t>
  </si>
  <si>
    <t>Obsyp objektov sypaninou z vhodných hornín 1 až 4 bez prehodenia sypaniny</t>
  </si>
  <si>
    <t>44</t>
  </si>
  <si>
    <t>((3,4*2)+(2,9*2))*2,7*1,2</t>
  </si>
  <si>
    <t>182104311.S456</t>
  </si>
  <si>
    <t>substrát</t>
  </si>
  <si>
    <t>46</t>
  </si>
  <si>
    <t>0,2*4,8</t>
  </si>
  <si>
    <t>Zakladanie</t>
  </si>
  <si>
    <t>211971110.S</t>
  </si>
  <si>
    <t>Zhotovenie opláštenia výplne z geotextílie, v ryhe alebo v záreze so stenami šikmými o skl. do 1:2,5</t>
  </si>
  <si>
    <t>48</t>
  </si>
  <si>
    <t>25</t>
  </si>
  <si>
    <t>M</t>
  </si>
  <si>
    <t>693110003200.S</t>
  </si>
  <si>
    <t>Geotextília polypropylénová netkaná 500 g/m2</t>
  </si>
  <si>
    <t>50</t>
  </si>
  <si>
    <t>4,8*1,02 "Přepočítané koeficientom množstva</t>
  </si>
  <si>
    <t>215901101.S</t>
  </si>
  <si>
    <t>Zhutnenie podložia z rastlej horniny 1 až 4 pod násypy, z hornina súdržných do 92 % PS a nesúdržných</t>
  </si>
  <si>
    <t>52</t>
  </si>
  <si>
    <t>409</t>
  </si>
  <si>
    <t>470</t>
  </si>
  <si>
    <t>3,4*2,9</t>
  </si>
  <si>
    <t>0,75*(7,5+8,8)</t>
  </si>
  <si>
    <t>27</t>
  </si>
  <si>
    <t>271573001.S</t>
  </si>
  <si>
    <t>Násyp pod základové konštrukcie so zhutnením zo štrkopiesku fr.0-32 mm</t>
  </si>
  <si>
    <t>54</t>
  </si>
  <si>
    <t>470*0,1 " dno fontány prvok 9</t>
  </si>
  <si>
    <t>0,75*0,1*(7,5+8,8)</t>
  </si>
  <si>
    <t>3,4*2,9*0,1"šachta"</t>
  </si>
  <si>
    <t>(55,9+305,1)*0,1"pod dlažbu 900/900 PL1,PL2 "</t>
  </si>
  <si>
    <t>273326243.S</t>
  </si>
  <si>
    <t>Základové dosky z betónu železového vodostavebného C 35/45 (bez výstuže) vrátane kryštalickou prísadou Schomburg Betocrete CP-360-WP</t>
  </si>
  <si>
    <t>56</t>
  </si>
  <si>
    <t>470*0,4</t>
  </si>
  <si>
    <t>2,9*3,4*0,35</t>
  </si>
  <si>
    <t>29</t>
  </si>
  <si>
    <t>273321211.S</t>
  </si>
  <si>
    <t>Betón základových dosiek, železový (bez výstuže), tr. C 12/15</t>
  </si>
  <si>
    <t>58</t>
  </si>
  <si>
    <t>PL1,PL2</t>
  </si>
  <si>
    <t>(55,9+305,1)*0,1</t>
  </si>
  <si>
    <t>273361821.S</t>
  </si>
  <si>
    <t>Výstuž základových dosiek z ocele B500 (10505)</t>
  </si>
  <si>
    <t>60</t>
  </si>
  <si>
    <t>PL1,PL2 - kari sieť</t>
  </si>
  <si>
    <t>(55,9+305,1)*6,5/1000</t>
  </si>
  <si>
    <t>Zvislé a kompletné konštrukcie</t>
  </si>
  <si>
    <t>77</t>
  </si>
  <si>
    <t>311102128.R</t>
  </si>
  <si>
    <t>Prestup v múroch  DN 100, potrubie vonk.pr. 20-56 mm - kruhovým tesnením ref. produkt Mastertec Master -Ring</t>
  </si>
  <si>
    <t>-914447825</t>
  </si>
  <si>
    <t>78</t>
  </si>
  <si>
    <t>311102175.R</t>
  </si>
  <si>
    <t>Prestup v múroch  DN 150, potrubie vonk.pr. 78-111 mm - kruhovým tesnením ref. produkt Mastertec Master -Ring</t>
  </si>
  <si>
    <t>553983447</t>
  </si>
  <si>
    <t>4+1</t>
  </si>
  <si>
    <t>31</t>
  </si>
  <si>
    <t>346621111.S456</t>
  </si>
  <si>
    <t>Tesniaci prvok  vodostavebný v špecifikácií podľa statiky</t>
  </si>
  <si>
    <t>bm</t>
  </si>
  <si>
    <t>62</t>
  </si>
  <si>
    <t>"upresnenie poddodaní PD statika"65+24+98,5</t>
  </si>
  <si>
    <t>380326332.S</t>
  </si>
  <si>
    <t>Kompletné konštrukcie čistiarní odpadových vôd zo železobetónu vodostavebného C 30/37, hr. 150-300 mm vrátane s kryštalickou prísadou Schomburg Betocrete CP-360-WP</t>
  </si>
  <si>
    <t>64</t>
  </si>
  <si>
    <t>(0,25*0,5+0,2*0,25)*(99,7-6,2)*0,46+0,25*0,25*8</t>
  </si>
  <si>
    <t>0,6*0,69*(7,55+8,85)</t>
  </si>
  <si>
    <t>14,7*0,5+"3"0,25*0,2*(6,6+4,6*2)+4,8*0,15+"4"10,54*0,125*0,05</t>
  </si>
  <si>
    <t>0,2*(3,4*2+2,9*2)*1,9+0,2*3,4*2,9</t>
  </si>
  <si>
    <t>33</t>
  </si>
  <si>
    <t>380356231.S</t>
  </si>
  <si>
    <t>Debnenie komplet. konštr. čistiarní odpadových vôd neomietaných, plôch rovinných zhotovenie</t>
  </si>
  <si>
    <t>66</t>
  </si>
  <si>
    <t>0,2*(4,6*2+6,6)"3"</t>
  </si>
  <si>
    <t>0,75*2*(7,5+8,8)"2"</t>
  </si>
  <si>
    <t>0,5*(10,65+9,45+4,4+2,5+2+1,5+1,1+2)</t>
  </si>
  <si>
    <t>1,5*15*0,5</t>
  </si>
  <si>
    <t>99*0,45</t>
  </si>
  <si>
    <t>1,9*(3,4*2+2,9*2)*2+3,4*2,9</t>
  </si>
  <si>
    <t>380356231.S456</t>
  </si>
  <si>
    <t>Príplatok za obojstranné hladké debnenie</t>
  </si>
  <si>
    <t>68</t>
  </si>
  <si>
    <t>1,5*15*0,5*2</t>
  </si>
  <si>
    <t>35</t>
  </si>
  <si>
    <t>380356232.S</t>
  </si>
  <si>
    <t>Debnenie komplet. konštr. čistiarní odpadových vôd neomietaných, plôch rovinných odstránenie</t>
  </si>
  <si>
    <t>70</t>
  </si>
  <si>
    <t>380361006.S</t>
  </si>
  <si>
    <t>Výstuž komplet. konstr. čist., odpadových vôd a nádrží z ocele B500 (10505)</t>
  </si>
  <si>
    <t>72</t>
  </si>
  <si>
    <t>191*0,2"upresnenei po dodaní RPD statiak"</t>
  </si>
  <si>
    <t>28,9*0,2"detto"</t>
  </si>
  <si>
    <t>Komunikácie</t>
  </si>
  <si>
    <t>37</t>
  </si>
  <si>
    <t>564811111.S</t>
  </si>
  <si>
    <t>Podklad zo štrkodrviny s rozprestretím a zhutnením, po zhutnení hr. 50 mm</t>
  </si>
  <si>
    <t>74</t>
  </si>
  <si>
    <t>564851111.S</t>
  </si>
  <si>
    <t>Podklad zo štrkodrviny s rozprestretím a zhutnením, po zhutnení hr. 150 mm</t>
  </si>
  <si>
    <t>76</t>
  </si>
  <si>
    <t>8+8,8+31,5</t>
  </si>
  <si>
    <t>39</t>
  </si>
  <si>
    <t>564871111.S</t>
  </si>
  <si>
    <t>Podklad zo štrkodrviny s rozprestretím a zhutnením, po zhutnení hr. 250 mm</t>
  </si>
  <si>
    <t>596811343.S</t>
  </si>
  <si>
    <t>Kladenie betónovej dlažby s vyplnením škár do lôžka z cementovej malty, veľ. do 0,25 m2 plochy nad 300 m2</t>
  </si>
  <si>
    <t>80</t>
  </si>
  <si>
    <t>55,9+305,1+8+8,8+31,5</t>
  </si>
  <si>
    <t>41</t>
  </si>
  <si>
    <t>592460015600756</t>
  </si>
  <si>
    <t>Platňa betónová RENIT kombinácia rozmerov 900/900 a 600/1200</t>
  </si>
  <si>
    <t>82</t>
  </si>
  <si>
    <t>409,3*1,05 "Přepočítané koeficientom množstva</t>
  </si>
  <si>
    <t>Úpravy povrchov, podlahy, osadenie</t>
  </si>
  <si>
    <t>627471153.S</t>
  </si>
  <si>
    <t>Reprofilácia stien sanačnou maltou,dosky opatriť reprofilačným materiálom Schomburg Asocret BIS 5/40 v hr. 5-40 mm aplikovaným na adhézny mostík Schomburg Asocret KS/HB</t>
  </si>
  <si>
    <t>84</t>
  </si>
  <si>
    <t>0,2*(4,6*2+6,6)</t>
  </si>
  <si>
    <t>0,9*(1,5*2+2,2)</t>
  </si>
  <si>
    <t>0,9*2,4</t>
  </si>
  <si>
    <t>631501520.S</t>
  </si>
  <si>
    <t>Násyp pre odkvapový chodník z kameniva z okruhliakov s urovnaním povrchu, do hr. 150 mm - vyvýšené dno - prvok 6</t>
  </si>
  <si>
    <t>1183156930</t>
  </si>
  <si>
    <t>43</t>
  </si>
  <si>
    <t>632200100.S456</t>
  </si>
  <si>
    <t>Montáž dlažby 1200x1200 kladená na sucho na rektifikačné terče výšky nad  150 mm na plochých strechách</t>
  </si>
  <si>
    <t>86</t>
  </si>
  <si>
    <t>283*1,2*1,2</t>
  </si>
  <si>
    <t>592460023000</t>
  </si>
  <si>
    <t>•	medzidno skladané z veľkoplošnej dlažby Renit 1200X1200 mm, hr. 50 mm v režnej povrchovej úprave•	prvky dlažby ukladané na rektifikovateľné terče (5 terčov á 1 doska – 4x terč v rohoch a 1x terč v strede dosky) vo vzájomnej vzdialenosti 50 mm</t>
  </si>
  <si>
    <t>88</t>
  </si>
  <si>
    <t>Ostatné konštrukcie a práce-búranie</t>
  </si>
  <si>
    <t>71</t>
  </si>
  <si>
    <t>917511111.S1</t>
  </si>
  <si>
    <t>Osadenie obruby oceľovej samofixačnej výšky 250 mm s rovnými a pravouhlými hrotmi</t>
  </si>
  <si>
    <t>m</t>
  </si>
  <si>
    <t>624129575</t>
  </si>
  <si>
    <t>PL3</t>
  </si>
  <si>
    <t>10,95</t>
  </si>
  <si>
    <t>PL4</t>
  </si>
  <si>
    <t>12,15</t>
  </si>
  <si>
    <t>PL5</t>
  </si>
  <si>
    <t>43,2</t>
  </si>
  <si>
    <t>553550500105</t>
  </si>
  <si>
    <t>Oceľová stavebná samofixačná obruba s rovnými a pravouhlými hrotmi, výška 250 mm, dĺ. 2 m</t>
  </si>
  <si>
    <t>1822602170</t>
  </si>
  <si>
    <t>45</t>
  </si>
  <si>
    <t>936104102.S</t>
  </si>
  <si>
    <t>Montáž prvkov drobnej architektúry, hmotnosti nad 0,1 do 1,5 t</t>
  </si>
  <si>
    <t>90</t>
  </si>
  <si>
    <t>553560000800.S</t>
  </si>
  <si>
    <t>•	parková lavička mmcité Portiqua (typ PQA154r) – rozmerov 2200/650/770 mm (dl./š./v.), predĺžená s operadlo, s konštrukciou z hliníkovej zliatiny (farba prírodný hliník), so sedadlom a operadlom z drevených lamiel (agátové drevo)</t>
  </si>
  <si>
    <t>92</t>
  </si>
  <si>
    <t>47</t>
  </si>
  <si>
    <t>936104211.S</t>
  </si>
  <si>
    <t>Osadenie odpadkového koša do betonovej pätky</t>
  </si>
  <si>
    <t>94</t>
  </si>
  <si>
    <t>553560003600.S</t>
  </si>
  <si>
    <t>•	odpadkový kôš mmcité Minimum (typ MIU-B205p) – rozmerov 480/270/885 mm (dl./š./v.), na stojaci na dvoch nohách, so strieškou, s konštrukciou oceľovou (farba antracit), s opláštením z hliníkovej zliatiny (farba prírodný hliník) a s uchytením plastového v</t>
  </si>
  <si>
    <t>96</t>
  </si>
  <si>
    <t>49</t>
  </si>
  <si>
    <t>961055111.S</t>
  </si>
  <si>
    <t>Búranie základov alebo vybúranie otvorov plochy nad 4 m2 v základoch železobetónových,  -2,40000t</t>
  </si>
  <si>
    <t>98</t>
  </si>
  <si>
    <t>"b1"0,75*7,71*(0,42+0,85)</t>
  </si>
  <si>
    <t>0,75*8,94*(0,42+0,85)</t>
  </si>
  <si>
    <t>"b3"(0,2+0,85)*0,25*(6,4+4,6*2)</t>
  </si>
  <si>
    <t>"b5"4,8*0,2</t>
  </si>
  <si>
    <t>"b6,b7"0,46*0,25*(99,8-6)</t>
  </si>
  <si>
    <t>"dno "460*0,23+14,3*0,5+5,2*0,5</t>
  </si>
  <si>
    <t xml:space="preserve">"b8"1,8*1,2*0,3*2+0,2*(1,5*(1,8+1,2)*2) </t>
  </si>
  <si>
    <t>969021131.S</t>
  </si>
  <si>
    <t>Vybúranie kanalizačného potrubia DN do 300 mm,  -0,09300t</t>
  </si>
  <si>
    <t>100</t>
  </si>
  <si>
    <t>"daždové zvody"2</t>
  </si>
  <si>
    <t>75</t>
  </si>
  <si>
    <t>971056009.S</t>
  </si>
  <si>
    <t>Jadrové vrty diamantovými korunkami do D 100 mm do stien - železobetónových -0,00019t</t>
  </si>
  <si>
    <t>cm</t>
  </si>
  <si>
    <t>562680677</t>
  </si>
  <si>
    <t>20*5</t>
  </si>
  <si>
    <t>971056014.S</t>
  </si>
  <si>
    <t>Jadrové vrty diamantovými korunkami do D 150 mm do stien - železobetónových -0,00042t</t>
  </si>
  <si>
    <t>-2113906626</t>
  </si>
  <si>
    <t>20*4+20</t>
  </si>
  <si>
    <t>51</t>
  </si>
  <si>
    <t>976027231.S</t>
  </si>
  <si>
    <t>Vybúranie krycích dosiek kamenných, ukončujúcich hornú plochu muriva, hr. do 100 mm,  -0,21600t</t>
  </si>
  <si>
    <t>102</t>
  </si>
  <si>
    <t>"b2"0,75*7,71</t>
  </si>
  <si>
    <t>0,75*8,94</t>
  </si>
  <si>
    <t>976027331.S</t>
  </si>
  <si>
    <t>Vybúranie krycích dosiek kamenných, ukončujúcich hornú plochu muriva, hr. nad 100 mm,  -0,40500t</t>
  </si>
  <si>
    <t>104</t>
  </si>
  <si>
    <t>"b5"4,8</t>
  </si>
  <si>
    <t>53</t>
  </si>
  <si>
    <t>976027331.S456</t>
  </si>
  <si>
    <t>Odstránenie chrličov</t>
  </si>
  <si>
    <t>106</t>
  </si>
  <si>
    <t>979081111.S</t>
  </si>
  <si>
    <t>Odvoz sutiny a vybúraných hmôt na skládku do 1 km</t>
  </si>
  <si>
    <t>108</t>
  </si>
  <si>
    <t>55</t>
  </si>
  <si>
    <t>979081121.S</t>
  </si>
  <si>
    <t>Odvoz sutiny a vybúraných hmôt na skládku za každý ďalší 1 km</t>
  </si>
  <si>
    <t>110</t>
  </si>
  <si>
    <t>719,67*15 "Přepočítané koeficientom množstva</t>
  </si>
  <si>
    <t>979082111.S</t>
  </si>
  <si>
    <t>Vnútrostavenisková doprava sutiny a vybúraných hmôt do 10 m</t>
  </si>
  <si>
    <t>112</t>
  </si>
  <si>
    <t>57</t>
  </si>
  <si>
    <t>979089012.S</t>
  </si>
  <si>
    <t>Poplatok za skladovanie - betón, tehly, dlaždice (17 01) ostatné</t>
  </si>
  <si>
    <t>114</t>
  </si>
  <si>
    <t>719,67-224,11</t>
  </si>
  <si>
    <t>73</t>
  </si>
  <si>
    <t>979089212.S</t>
  </si>
  <si>
    <t>Poplatok za skládku - bitúmenové zmesi, uholný decht, dechtové výrobky (17 03), ostatné</t>
  </si>
  <si>
    <t>-1655635303</t>
  </si>
  <si>
    <t>979089714.S</t>
  </si>
  <si>
    <t>Prenájom kontajneru 10 m3</t>
  </si>
  <si>
    <t>116</t>
  </si>
  <si>
    <t>59</t>
  </si>
  <si>
    <t>979093512.S</t>
  </si>
  <si>
    <t>Drvenie stavebného odpadu z demolácií (bez kov. mat.) z muriva z betónu prostého</t>
  </si>
  <si>
    <t>118</t>
  </si>
  <si>
    <t>99</t>
  </si>
  <si>
    <t>Presun hmôt HSV</t>
  </si>
  <si>
    <t>998012021.S</t>
  </si>
  <si>
    <t>Presun hmôt pre budovy (801, 803, 812), zvislá konštr. monolit. betónová výšky do 6 m</t>
  </si>
  <si>
    <t>120</t>
  </si>
  <si>
    <t>PSV</t>
  </si>
  <si>
    <t>Práce a dodávky PSV</t>
  </si>
  <si>
    <t>711</t>
  </si>
  <si>
    <t>Izolácie proti vode a vlhkosti</t>
  </si>
  <si>
    <t>61</t>
  </si>
  <si>
    <t>711114030.S</t>
  </si>
  <si>
    <t>Izolácia proti zemnej vlhkosti dvojzložkovou flexibilnou zmesov vodorovná</t>
  </si>
  <si>
    <t>122</t>
  </si>
  <si>
    <t>3,4*2,9*2</t>
  </si>
  <si>
    <t>711114035.S</t>
  </si>
  <si>
    <t>Izolácia proti zemnej vlhkosti dvojzložkovou flexibilnou zmesov zvislá</t>
  </si>
  <si>
    <t>124</t>
  </si>
  <si>
    <t>(3,4+1,9)*2*1,9*2</t>
  </si>
  <si>
    <t>63</t>
  </si>
  <si>
    <t>998711101.S</t>
  </si>
  <si>
    <t>Presun hmôt pre izoláciu proti vode v objektoch výšky do 6 m</t>
  </si>
  <si>
    <t>126</t>
  </si>
  <si>
    <t>767</t>
  </si>
  <si>
    <t>Konštrukcie doplnkové kovové</t>
  </si>
  <si>
    <t>767995101.S456</t>
  </si>
  <si>
    <t>Dodávka a  montáž vodotesného poklopu</t>
  </si>
  <si>
    <t>128</t>
  </si>
  <si>
    <t>65</t>
  </si>
  <si>
    <t>767995101.S457</t>
  </si>
  <si>
    <t>Dodávka a  montáž rebrík</t>
  </si>
  <si>
    <t>130</t>
  </si>
  <si>
    <t>767995101.S458</t>
  </si>
  <si>
    <t>Dodávka a  montáž ventilačná hlavica komplet</t>
  </si>
  <si>
    <t>132</t>
  </si>
  <si>
    <t>773</t>
  </si>
  <si>
    <t>Podlahy z liateho teraca</t>
  </si>
  <si>
    <t>67</t>
  </si>
  <si>
    <t>773511260</t>
  </si>
  <si>
    <t>úprava z brúseného  prírodneho terazza - jednoduché hr. 20 mm</t>
  </si>
  <si>
    <t>134</t>
  </si>
  <si>
    <t>99*0,5</t>
  </si>
  <si>
    <t>0,25*(4,6*2+6,2)</t>
  </si>
  <si>
    <t>1,5*10,55+4,4*1,5+1</t>
  </si>
  <si>
    <t>4,8+0,2*10,5</t>
  </si>
  <si>
    <t>773611140</t>
  </si>
  <si>
    <t>Obklady parapetných a iných dosiek prírodným terazzom hr.20 mm rozvinutej šírky do 400 mm</t>
  </si>
  <si>
    <t>136</t>
  </si>
  <si>
    <t>0,75*(8,8+7,5)</t>
  </si>
  <si>
    <t>69</t>
  </si>
  <si>
    <t>998773101</t>
  </si>
  <si>
    <t>Presun hmôt pre podlahy terazzové v objektoch výšky do 6 m</t>
  </si>
  <si>
    <t>138</t>
  </si>
  <si>
    <t>VRN</t>
  </si>
  <si>
    <t>Vedľajšie rozpočtové náklady</t>
  </si>
  <si>
    <t>001400021.S</t>
  </si>
  <si>
    <t>Ostatné náklady stavby - umelecké diela reštaurovanie</t>
  </si>
  <si>
    <t>eur</t>
  </si>
  <si>
    <t>148</t>
  </si>
  <si>
    <t>02 - Zdravotechnika</t>
  </si>
  <si>
    <t xml:space="preserve">    4 - Vodorovné konštrukcie</t>
  </si>
  <si>
    <t xml:space="preserve">    8 - Rúrové vedenie</t>
  </si>
  <si>
    <t xml:space="preserve">    722 - Zdravotechnika - vnútorný vodovod</t>
  </si>
  <si>
    <t>132201201.S</t>
  </si>
  <si>
    <t>Výkop ryhy šírky 600-2000mm horn.3 do 100m3</t>
  </si>
  <si>
    <t>132201209.S</t>
  </si>
  <si>
    <t>Príplatok k cenám za lepivosť pri hĺbení rýh š. nad 600 do 2 000 mm zapaž. i nezapažených, s urovnaním dna v hornine 3</t>
  </si>
  <si>
    <t>162501102.S</t>
  </si>
  <si>
    <t>Vodorovné premiestnenie výkopku po spevnenej ceste z horniny tr.1-4, do 100 m3 na vzdialenosť do 3000 m</t>
  </si>
  <si>
    <t>167101101.S</t>
  </si>
  <si>
    <t>Nakladanie neuľahnutého výkopku z hornín tr.1-4 do 100 m3</t>
  </si>
  <si>
    <t>174101001.S</t>
  </si>
  <si>
    <t>Zásyp sypaninou so zhutnením jám, šachiet, rýh, zárezov alebo okolo objektov do 100 m3</t>
  </si>
  <si>
    <t>175101101.S</t>
  </si>
  <si>
    <t>Obsyp potrubia sypaninou z vhodných hornín 1 až 4 bez prehodenia sypaniny</t>
  </si>
  <si>
    <t>583310000600.S</t>
  </si>
  <si>
    <t>Kamenivo ťažené drobné frakcia 0-4 mm</t>
  </si>
  <si>
    <t>Vodorovné konštrukcie</t>
  </si>
  <si>
    <t>451572111.S</t>
  </si>
  <si>
    <t>Lôžko pod potrubie, stoky a drobné objekty, v otvorenom výkope z kameniva drobného ťaženého 0-4 mm</t>
  </si>
  <si>
    <t>Rúrové vedenie</t>
  </si>
  <si>
    <t>871171112.S</t>
  </si>
  <si>
    <t>Montáž vodovodného potrubia z dvojvsrtvového PE 100 SDR11, SDR17 zváraných elektrotvarovkami D 32x3,0 mm</t>
  </si>
  <si>
    <t>286130033400.S</t>
  </si>
  <si>
    <t>Rúra HDPE na vodu PE100 PN16 SDR11 32x3,0x100 m</t>
  </si>
  <si>
    <t>871319021.S</t>
  </si>
  <si>
    <t>Demontáž kanalizačného potrubia z plastových rúr od DN 150 do DN 300 -0,01700 t</t>
  </si>
  <si>
    <t>871326026.S</t>
  </si>
  <si>
    <t>Montáž kanalizačného PVC-U potrubia hladkého plnostenného DN 150</t>
  </si>
  <si>
    <t>286110002700.S</t>
  </si>
  <si>
    <t>Rúra PVC-U hladký, kanalizačný, gravitačný systém Dxr 160x4,7 mm dĺ. 6 m, SN8 - plnostenná</t>
  </si>
  <si>
    <t>877326100.S</t>
  </si>
  <si>
    <t>Montáž kanalizačnej PVC-U presuvky DN 150</t>
  </si>
  <si>
    <t>286510009800.S</t>
  </si>
  <si>
    <t>Presuvka PVC-U, DN 160 pre hladký, kanalizačný, gravitačný systém</t>
  </si>
  <si>
    <t>891163111.S</t>
  </si>
  <si>
    <t>Montáž vodovodnej armatúry na potrubí ventil hlavný pre prípojky DN 25</t>
  </si>
  <si>
    <t>2800.1</t>
  </si>
  <si>
    <t>Posúvač DN 1"-32 domovej prípojky, voda a kanál</t>
  </si>
  <si>
    <t>960134218</t>
  </si>
  <si>
    <t>Zemná súprava teleskopická RD=1.30-1.80 m DN 3/4"-2", voda a kanál</t>
  </si>
  <si>
    <t>891321051.S1</t>
  </si>
  <si>
    <t>Montáž spätnej klapky priebežnej DN 150</t>
  </si>
  <si>
    <t>1132905751</t>
  </si>
  <si>
    <t>42282000</t>
  </si>
  <si>
    <t>Klapka spätná DN 150</t>
  </si>
  <si>
    <t>-795465491</t>
  </si>
  <si>
    <t>891359111.S</t>
  </si>
  <si>
    <t>Montáž navrtávacieho pásu s ventilom menovitého tlaku 1 MPa na potr. z rúr liat., oceľ., plast., DN 200</t>
  </si>
  <si>
    <t>551180004100</t>
  </si>
  <si>
    <t>Navrtávaci pás  D 225 - 1" na vodu, z tvárnej liatiny</t>
  </si>
  <si>
    <t>892241111.S</t>
  </si>
  <si>
    <t>Ostatné práce na rúrovom vedení, tlakové skúšky vodovodného potrubia DN do 80</t>
  </si>
  <si>
    <t>892311000.S</t>
  </si>
  <si>
    <t>Skúška tesnosti kanalizácie D 150 mm</t>
  </si>
  <si>
    <t>893810122.S</t>
  </si>
  <si>
    <t>Osadenie vodomernej šachty kruhovej z PP samonosnej D do 1,0 m, svetlej hĺbky do 1,5 m</t>
  </si>
  <si>
    <t>9011016</t>
  </si>
  <si>
    <t>Vodomerná plastová šachta 1000 výška 1600mm</t>
  </si>
  <si>
    <t>894101000</t>
  </si>
  <si>
    <t xml:space="preserve">Rekonštrukcia kanal.prípojky -  výkop, demontáž, podsyp, montáž, spätný zásyp a materiál (DN 150) </t>
  </si>
  <si>
    <t>1699260225</t>
  </si>
  <si>
    <t>899721131.S</t>
  </si>
  <si>
    <t>Označenie vodovodného potrubia bielou výstražnou fóliou</t>
  </si>
  <si>
    <t>962551000</t>
  </si>
  <si>
    <t xml:space="preserve">Odstránenie vrstiev jestvujúceho chodníka, výkop, demontáž, podsyp, montáž, spätný zásyp, podkladný betón, asfaltový kryt a materiál </t>
  </si>
  <si>
    <t>1509031607</t>
  </si>
  <si>
    <t>998276101.S</t>
  </si>
  <si>
    <t>Presun hmôt pre rúrové vedenie hĺbené z rúr z plast., hmôt alebo sklolamin. v otvorenom výkope</t>
  </si>
  <si>
    <t>722</t>
  </si>
  <si>
    <t>Zdravotechnika - vnútorný vodovod</t>
  </si>
  <si>
    <t>722221371.S</t>
  </si>
  <si>
    <t>Montáž vodomernej zostavy 1"</t>
  </si>
  <si>
    <t>35065-1</t>
  </si>
  <si>
    <t>Vodomerná zostava s ISO pripojením 32/32</t>
  </si>
  <si>
    <t>722263415.S</t>
  </si>
  <si>
    <t>Montáž vodomeru závitového  G 3/4</t>
  </si>
  <si>
    <t>38888131529</t>
  </si>
  <si>
    <t>Vodomer  3/4", 2,5 m3/h</t>
  </si>
  <si>
    <t>998722201.S</t>
  </si>
  <si>
    <t>Presun hmôt pre vnútorný vodovod v objektoch výšky do 6 m</t>
  </si>
  <si>
    <t>%</t>
  </si>
  <si>
    <t>325692281</t>
  </si>
  <si>
    <t>03 - Elektroinštalácia</t>
  </si>
  <si>
    <t xml:space="preserve">                                         </t>
  </si>
  <si>
    <t>D1 - Elektromontáže M21 - silnoprúd</t>
  </si>
  <si>
    <t xml:space="preserve">    Rúrkové vedenia, ška - Rúrkové vedenia, ška</t>
  </si>
  <si>
    <t xml:space="preserve">    Vodiče, šnúry, káble - Vodiče, šnúry, káble</t>
  </si>
  <si>
    <t xml:space="preserve">    Rozvádzače, rozvodné - Rozvádzače, rozvodné</t>
  </si>
  <si>
    <t xml:space="preserve">    Doplnenie rozvádzača - Doplnenie rozvádzača</t>
  </si>
  <si>
    <t xml:space="preserve">    Osvetľovacie telesá - Osvetľovacie telesá</t>
  </si>
  <si>
    <t xml:space="preserve">    Zemné práce - Zemné práce</t>
  </si>
  <si>
    <t xml:space="preserve">    Východzia revízia el - Východzia revízia el</t>
  </si>
  <si>
    <t>VZT - Odvetranie</t>
  </si>
  <si>
    <t xml:space="preserve">    769 - Montáže vzduchotechnických zariadení</t>
  </si>
  <si>
    <t>D1</t>
  </si>
  <si>
    <t>Elektromontáže M21 - silnoprúd</t>
  </si>
  <si>
    <t>Rúrkové vedenia, ška</t>
  </si>
  <si>
    <t>21001-0003</t>
  </si>
  <si>
    <t>Rúrka ohybná pancierová PVC do zemného výkopu 32 mm</t>
  </si>
  <si>
    <t>345 701I03</t>
  </si>
  <si>
    <t>Rúrka el-inšt PVC ohybná FXP 32 IEC, pancierová</t>
  </si>
  <si>
    <t>21001-0003.1</t>
  </si>
  <si>
    <t>Rúrka oceľová závitová nelakovaná</t>
  </si>
  <si>
    <t>kus</t>
  </si>
  <si>
    <t>345 701I03.1</t>
  </si>
  <si>
    <t>Rúrka oceľová závitová nelakovaná l=3m, 6029</t>
  </si>
  <si>
    <t>Vodiče, šnúry, káble</t>
  </si>
  <si>
    <t>21080-0105</t>
  </si>
  <si>
    <t>Kábel 750V uložený v zemnom výkope CYKY-O 2x1,5</t>
  </si>
  <si>
    <t>341 201M15</t>
  </si>
  <si>
    <t>Kábel Cu jadro 750V CYKY-O 2x1,5</t>
  </si>
  <si>
    <t>21080-0106</t>
  </si>
  <si>
    <t>Kábel 750V uložený v zemnom výkope CYKY-J 3x2,5</t>
  </si>
  <si>
    <t>341 201M18</t>
  </si>
  <si>
    <t>Kábel Cu jadro 750V CYKY-J 3x2,5</t>
  </si>
  <si>
    <t>21080-0125</t>
  </si>
  <si>
    <t>Kábel 750V uložený v zemnom výkope CYKY-J 5x6</t>
  </si>
  <si>
    <t>341 201M45</t>
  </si>
  <si>
    <t>Kábel Cu jadro 750V CYKY-J 5x6</t>
  </si>
  <si>
    <t>Rozvádzače, rozvodné</t>
  </si>
  <si>
    <t>21019-0003</t>
  </si>
  <si>
    <t>Montáž, demontáž prístrojovej vložky do 100 kg</t>
  </si>
  <si>
    <t>21002-1361-51</t>
  </si>
  <si>
    <t>P/ Dokončovacie práce na rozvádzačoch</t>
  </si>
  <si>
    <t>358 53F532</t>
  </si>
  <si>
    <t>Istič 3-pólový - 6kA (1MD) PL6-B20/3</t>
  </si>
  <si>
    <t>358 53F506</t>
  </si>
  <si>
    <t>Istič 1-pólový - 6kA (1MD) PL6-B6/1</t>
  </si>
  <si>
    <t>21022-0451</t>
  </si>
  <si>
    <t>Ochranné pospojovanie vodičom Cu 4-16 mm2, voľne uložené</t>
  </si>
  <si>
    <t>341 000M58</t>
  </si>
  <si>
    <t>Vodič CYA 4 lano, zel/žlté</t>
  </si>
  <si>
    <t>21022-0022</t>
  </si>
  <si>
    <t>Vedenie uzemňovacie FeZn D 8,10 mm</t>
  </si>
  <si>
    <t>354 900Z21</t>
  </si>
  <si>
    <t>Drôt zvodový - zemniaci FeZn  D 10 mm</t>
  </si>
  <si>
    <t>kg</t>
  </si>
  <si>
    <t>Doplnenie rozvádzača</t>
  </si>
  <si>
    <t>B-9 000-1.8</t>
  </si>
  <si>
    <t>Prepojenie pomocných obvodov</t>
  </si>
  <si>
    <t>358 55F230</t>
  </si>
  <si>
    <t>Inštalačné relé 20A, 230V AC, Z-R230/SS</t>
  </si>
  <si>
    <t>358 110826</t>
  </si>
  <si>
    <t>Súmrakový spínač</t>
  </si>
  <si>
    <t>358 53F510</t>
  </si>
  <si>
    <t>Prepínač Z-DSU1-102</t>
  </si>
  <si>
    <t>Osvetľovacie telesá</t>
  </si>
  <si>
    <t>NM-50001 N W40 ND-A6</t>
  </si>
  <si>
    <t>Reflektorové LED svietidlo na trvalé zaplavenie vodou so hĺbky 2m, 24V, 14W, 4000K, 1000 lm, CRI 80, optika N25 °, nerezové telo svietidla, IP68, IK07, naklápateľné, externý napájací zdroj</t>
  </si>
  <si>
    <t>A62591</t>
  </si>
  <si>
    <t>IP káblová spojka</t>
  </si>
  <si>
    <t>A80191</t>
  </si>
  <si>
    <t>IP Box pre napájací zdroj</t>
  </si>
  <si>
    <t>Pol1</t>
  </si>
  <si>
    <t>Recyklačný poplatok za svietidlo</t>
  </si>
  <si>
    <t>Q699.15</t>
  </si>
  <si>
    <t>iGuzzini Palco- reflektorové LED svietidlo príkon 12W, svetelný výkon 1208 lm, 4000K, CRI80, nestmievateľné, externý napájací zdroj, optika SPOT 16", kovové telo svietidla, IK07, IP66-pre osadenie nad hladinu vody, naklápateľné</t>
  </si>
  <si>
    <t>X245</t>
  </si>
  <si>
    <t>Montážný rám pre osadenie príslušenstva</t>
  </si>
  <si>
    <t>X261</t>
  </si>
  <si>
    <t>Refraktor pre eleiptickú distribúciu svetla</t>
  </si>
  <si>
    <t>X326</t>
  </si>
  <si>
    <t>Napájací zdroj pre svietidlo , 15W, Ob/off</t>
  </si>
  <si>
    <t>BZH0</t>
  </si>
  <si>
    <t>BZ33</t>
  </si>
  <si>
    <t>IP box pre napájacie zdroje</t>
  </si>
  <si>
    <t>Pol2</t>
  </si>
  <si>
    <t>Recyklačný poplatok za svietidlo do 50 cm</t>
  </si>
  <si>
    <t>460200173</t>
  </si>
  <si>
    <t>Hĺbenie kábelovej ryhy 40cm širokej 80cm hlbokej, v triede 3</t>
  </si>
  <si>
    <t>460420385</t>
  </si>
  <si>
    <t>Zriadenie kábelového lôžka z piesku vrstvy 10cm</t>
  </si>
  <si>
    <t>460490011</t>
  </si>
  <si>
    <t>Rozvinutie a uloženie výstražnej fólie PVC do ryhy š. 22 cm</t>
  </si>
  <si>
    <t>2830002000</t>
  </si>
  <si>
    <t>Výstražná fólia červena</t>
  </si>
  <si>
    <t>460560173</t>
  </si>
  <si>
    <t>Ručný zásyp nezap.káblovej ryhy bez zhut.zeminy, 40x80cm</t>
  </si>
  <si>
    <t>460620013</t>
  </si>
  <si>
    <t>Provizórna úprava terénu tr.zeminy 3</t>
  </si>
  <si>
    <t>460701000</t>
  </si>
  <si>
    <t>Odstránenie vrstiev jestvujúceho chodníka a nový podkladný betón + asfaltový kryt</t>
  </si>
  <si>
    <t>303982918</t>
  </si>
  <si>
    <t>PM</t>
  </si>
  <si>
    <t>Podružný materiál</t>
  </si>
  <si>
    <t>21329-9005-51</t>
  </si>
  <si>
    <t>Drobné elektroinštalačné práce</t>
  </si>
  <si>
    <t>hod</t>
  </si>
  <si>
    <t>Východzia revízia el</t>
  </si>
  <si>
    <t>21329-99081</t>
  </si>
  <si>
    <t>Východzia revízia elektro a vypracovanie správy</t>
  </si>
  <si>
    <t>VZT</t>
  </si>
  <si>
    <t>Odvetranie</t>
  </si>
  <si>
    <t>769</t>
  </si>
  <si>
    <t>Montáže vzduchotechnických zariadení</t>
  </si>
  <si>
    <t>769011095.R</t>
  </si>
  <si>
    <t>Montáž ventilátora malého DN 100</t>
  </si>
  <si>
    <t>1059283148</t>
  </si>
  <si>
    <t>42911000</t>
  </si>
  <si>
    <t>Ventilátor malý DN 100 pre odvetranie technologickej miestnosti</t>
  </si>
  <si>
    <t>754937424</t>
  </si>
  <si>
    <t>769101000</t>
  </si>
  <si>
    <t>Montáž a dodávka príslušenstva k ventilátoru</t>
  </si>
  <si>
    <t>sub</t>
  </si>
  <si>
    <t>1495972188</t>
  </si>
  <si>
    <t>04 - Technológia</t>
  </si>
  <si>
    <t>D1 - Fontána - základné prvky :</t>
  </si>
  <si>
    <t>D2 - Úpravňa vody:</t>
  </si>
  <si>
    <t>D3 - Meranie a regulácia :</t>
  </si>
  <si>
    <t>D4 - Montážny materiál:</t>
  </si>
  <si>
    <t>D5 -  Montáž :</t>
  </si>
  <si>
    <t>Fontána - základné prvky :</t>
  </si>
  <si>
    <t>Pol3</t>
  </si>
  <si>
    <t>skimmer PLAST - hladinový zberač na odtok vody do úpravne</t>
  </si>
  <si>
    <t>Pol4</t>
  </si>
  <si>
    <t>dýza výstreková Comet 5-10</t>
  </si>
  <si>
    <t>D2</t>
  </si>
  <si>
    <t>Úpravňa vody:</t>
  </si>
  <si>
    <t>Pol5</t>
  </si>
  <si>
    <t>Filter laminátový, VB, pieskový, 800 mm, bez 6 CV</t>
  </si>
  <si>
    <t>Pol6</t>
  </si>
  <si>
    <t>Šesťcestný ventik k filtru</t>
  </si>
  <si>
    <t>zostava</t>
  </si>
  <si>
    <t>Pol7</t>
  </si>
  <si>
    <t>Čerpadlo BADU Prime 11, - 8 m3 / 10m, 0,69 kW</t>
  </si>
  <si>
    <t>Pol8</t>
  </si>
  <si>
    <t>Čerpadlo BADU Prime 30, - 25 m3 / 12m, 1,5 kW</t>
  </si>
  <si>
    <t>Pol9</t>
  </si>
  <si>
    <t>Filtračný materiál zeolit</t>
  </si>
  <si>
    <t>Pol10</t>
  </si>
  <si>
    <t>AOH - automatická regulácia chlóru a hodnoty pH (meranie ORP a pH)</t>
  </si>
  <si>
    <t>Pol11</t>
  </si>
  <si>
    <t>Tlakový hladinomer k dávkovaciemu zariadeniu Ase</t>
  </si>
  <si>
    <t>Pol12</t>
  </si>
  <si>
    <t>Prípravok na dezinfekciu bazénovej vody - chlórnan sodný 50 l bez obalu (sud)</t>
  </si>
  <si>
    <t>Pol13</t>
  </si>
  <si>
    <t>Prípravok na zníženie pH vody - kyselina 50 l bez obalu (sud)</t>
  </si>
  <si>
    <t>Pol14</t>
  </si>
  <si>
    <t>Sud na chemikálie 50 l, vratný</t>
  </si>
  <si>
    <t>Pol15</t>
  </si>
  <si>
    <t>dezinfekcia bazénovej vody UV žiarením - stredotlak, ProfiPure 200 (rodinné: 23m3/h, 200m3)</t>
  </si>
  <si>
    <t>D3</t>
  </si>
  <si>
    <t>Meranie a regulácia :</t>
  </si>
  <si>
    <t>Pol16</t>
  </si>
  <si>
    <t>snímanie prietoku bazénovej vody, ochrana technológie pred chodom na prázdno</t>
  </si>
  <si>
    <t>Pol17</t>
  </si>
  <si>
    <t>autom. regulácia hlad. vody vo vyrov. nádrži - ventil DN25 + servo s vratnou pružinou</t>
  </si>
  <si>
    <t>Pol18</t>
  </si>
  <si>
    <t>ponorné čerpadlo na odvodnenie strojovne, Q=15, H=11, do 35 mm</t>
  </si>
  <si>
    <t>D4</t>
  </si>
  <si>
    <t>Montážny materiál:</t>
  </si>
  <si>
    <t>Pol19</t>
  </si>
  <si>
    <t>PVC potrubie, PVC tvarovky, PVC armatúry</t>
  </si>
  <si>
    <t>D5</t>
  </si>
  <si>
    <t xml:space="preserve"> Montáž :</t>
  </si>
  <si>
    <t>Pol20</t>
  </si>
  <si>
    <t>montáž bazénovej techniky - základné prvky do telesa bazéna a PVC rozvody k strojovni</t>
  </si>
  <si>
    <t>Pol21</t>
  </si>
  <si>
    <t>montáž bazénovej techniky - bazénová technológia</t>
  </si>
  <si>
    <t>04-1 - Technológia - elektroinštalácia - doplnenie</t>
  </si>
  <si>
    <t>D1 - Kabeláž:</t>
  </si>
  <si>
    <t>D2 - Elektroinštalačný materiál:</t>
  </si>
  <si>
    <t>D3 - Montáž</t>
  </si>
  <si>
    <t>Kabeláž:</t>
  </si>
  <si>
    <t>Pol22</t>
  </si>
  <si>
    <t>CYKY-J 4x2,5</t>
  </si>
  <si>
    <t>Pol23</t>
  </si>
  <si>
    <t>CYKY-J 3x2,5</t>
  </si>
  <si>
    <t>Pol24</t>
  </si>
  <si>
    <t>CYKY-J 3x1,5</t>
  </si>
  <si>
    <t>Pol25</t>
  </si>
  <si>
    <t>CYKY- 2x1,5</t>
  </si>
  <si>
    <t>Pol26</t>
  </si>
  <si>
    <t>H07RN-F 4x1,5 guma čierny</t>
  </si>
  <si>
    <t>Pol27</t>
  </si>
  <si>
    <t>J-Y(St)Y 1x2x0,8</t>
  </si>
  <si>
    <t>Pol28</t>
  </si>
  <si>
    <t>CYA6</t>
  </si>
  <si>
    <t>Pol29</t>
  </si>
  <si>
    <t>Chránička FXP25</t>
  </si>
  <si>
    <t>Elektroinštalačný materiál:</t>
  </si>
  <si>
    <t>Pol30</t>
  </si>
  <si>
    <t>Žľab káblový KZI 60X50X0.75</t>
  </si>
  <si>
    <t>Pol31</t>
  </si>
  <si>
    <t>Konzoly na žľab 60x50</t>
  </si>
  <si>
    <t>Pol32</t>
  </si>
  <si>
    <t>HUP, ekvipotenciálna svorkovnica</t>
  </si>
  <si>
    <t>Pol33</t>
  </si>
  <si>
    <t>Zásuvka 16/230V, IP44</t>
  </si>
  <si>
    <t>Pol34</t>
  </si>
  <si>
    <t>Spínač jednopólovy rad. č.1, IP44</t>
  </si>
  <si>
    <t>Pol35</t>
  </si>
  <si>
    <t>Stop Tlačítko</t>
  </si>
  <si>
    <t>Pol36</t>
  </si>
  <si>
    <t>Svetlo stropné, IP44</t>
  </si>
  <si>
    <t>Pol37</t>
  </si>
  <si>
    <t>Frekvenčný menič 0,55 kW/400V, IP65</t>
  </si>
  <si>
    <t>Pol38</t>
  </si>
  <si>
    <t>Rozvádzač /72 modm IP54m prisadený/ kopl. vrátane výzbroje, viď E-2 Schéma RTG</t>
  </si>
  <si>
    <t>kompl.</t>
  </si>
  <si>
    <t>Montáž</t>
  </si>
  <si>
    <t>Pol39</t>
  </si>
  <si>
    <t>Montáž elektroinštalácie</t>
  </si>
  <si>
    <t>Pol40</t>
  </si>
  <si>
    <t>Revizia (OPOS)</t>
  </si>
  <si>
    <t>Pol41</t>
  </si>
  <si>
    <t>PD skutočného vyhotovenia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</si>
</sst>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%"/>
    <numFmt numFmtId="165" formatCode="dd\.mm\.yyyy"/>
    <numFmt numFmtId="166" formatCode="#,##0.00000"/>
    <numFmt numFmtId="167" formatCode="#,##0.000"/>
  </numFmts>
  <fonts count="40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505050"/>
      <name val="Arial CE"/>
    </font>
    <font>
      <sz val="8"/>
      <color rgb="FFFF0000"/>
      <name val="Arial CE"/>
    </font>
    <font>
      <sz val="8"/>
      <color rgb="FF800080"/>
      <name val="Arial CE"/>
    </font>
    <font>
      <sz val="8"/>
      <color rgb="FFFFFFFF"/>
      <name val="Arial CE"/>
    </font>
    <font>
      <sz val="8"/>
      <color rgb="FF3366FF"/>
      <name val="Arial CE"/>
    </font>
    <font>
      <b/>
      <sz val="14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sz val="10"/>
      <color rgb="FFFFFFFF"/>
      <name val="Arial CE"/>
    </font>
    <font>
      <b/>
      <sz val="10"/>
      <color rgb="FFFFFFFF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2"/>
      <name val="Arial CE"/>
    </font>
    <font>
      <sz val="18"/>
      <color theme="10"/>
      <name val="Wingdings 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sz val="7"/>
      <color rgb="FF969696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u/>
      <sz val="11"/>
      <color theme="10"/>
      <name val="Calibri"/>
      <scheme val="minor"/>
    </font>
  </fonts>
  <fills count="8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  <fill>
      <patternFill patternType="solid">
        <fgColor rgb="FFFF9086"/>
      </patternFill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hair">
        <color rgb="FF969696"/>
      </left>
      <right/>
      <top style="hair">
        <color rgb="FF969696"/>
      </top>
      <bottom/>
      <diagonal/>
    </border>
    <border>
      <left/>
      <right/>
      <top style="hair">
        <color rgb="FF969696"/>
      </top>
      <bottom/>
      <diagonal/>
    </border>
    <border>
      <left/>
      <right style="hair">
        <color rgb="FF969696"/>
      </right>
      <top style="hair">
        <color rgb="FF969696"/>
      </top>
      <bottom/>
      <diagonal/>
    </border>
    <border>
      <left style="hair">
        <color rgb="FF969696"/>
      </left>
      <right/>
      <top/>
      <bottom/>
      <diagonal/>
    </border>
    <border>
      <left/>
      <right style="hair">
        <color rgb="FF969696"/>
      </right>
      <top/>
      <bottom/>
      <diagonal/>
    </border>
    <border>
      <left style="hair">
        <color rgb="FF969696"/>
      </left>
      <right/>
      <top style="hair">
        <color rgb="FF969696"/>
      </top>
      <bottom style="hair">
        <color rgb="FF969696"/>
      </bottom>
      <diagonal/>
    </border>
    <border>
      <left/>
      <right/>
      <top style="hair">
        <color rgb="FF969696"/>
      </top>
      <bottom style="hair">
        <color rgb="FF969696"/>
      </bottom>
      <diagonal/>
    </border>
    <border>
      <left/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hair">
        <color rgb="FF969696"/>
      </left>
      <right/>
      <top/>
      <bottom style="hair">
        <color rgb="FF969696"/>
      </bottom>
      <diagonal/>
    </border>
    <border>
      <left/>
      <right/>
      <top/>
      <bottom style="hair">
        <color rgb="FF969696"/>
      </bottom>
      <diagonal/>
    </border>
    <border>
      <left/>
      <right style="hair">
        <color rgb="FF969696"/>
      </right>
      <top/>
      <bottom style="hair">
        <color rgb="FF969696"/>
      </bottom>
      <diagonal/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</borders>
  <cellStyleXfs count="2">
    <xf numFmtId="0" fontId="0" fillId="0" borderId="0"/>
    <xf numFmtId="0" fontId="39" fillId="0" borderId="0" applyNumberFormat="0" applyFill="0" applyBorder="0" applyAlignment="0" applyProtection="0"/>
  </cellStyleXfs>
  <cellXfs count="240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4" fillId="0" borderId="0" xfId="0" applyFont="1" applyAlignment="1">
      <alignment horizontal="left" vertical="center"/>
    </xf>
    <xf numFmtId="0" fontId="13" fillId="0" borderId="0" xfId="0" applyFont="1" applyAlignment="1">
      <alignment horizontal="left" vertical="center"/>
    </xf>
    <xf numFmtId="0" fontId="15" fillId="0" borderId="0" xfId="0" applyFont="1" applyAlignment="1">
      <alignment horizontal="left" vertical="center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top"/>
    </xf>
    <xf numFmtId="0" fontId="1" fillId="0" borderId="0" xfId="0" applyFont="1" applyAlignment="1">
      <alignment horizontal="left" vertical="center"/>
    </xf>
    <xf numFmtId="0" fontId="2" fillId="3" borderId="0" xfId="0" applyFont="1" applyFill="1" applyAlignment="1" applyProtection="1">
      <alignment horizontal="left" vertical="center"/>
      <protection locked="0"/>
    </xf>
    <xf numFmtId="49" fontId="2" fillId="3" borderId="0" xfId="0" applyNumberFormat="1" applyFont="1" applyFill="1" applyAlignment="1" applyProtection="1">
      <alignment horizontal="left" vertical="center"/>
      <protection locked="0"/>
    </xf>
    <xf numFmtId="0" fontId="2" fillId="0" borderId="0" xfId="0" applyFont="1" applyAlignment="1">
      <alignment horizontal="left" vertical="center" wrapText="1"/>
    </xf>
    <xf numFmtId="0" fontId="0" fillId="0" borderId="4" xfId="0" applyBorder="1"/>
    <xf numFmtId="0" fontId="0" fillId="0" borderId="3" xfId="0" applyBorder="1" applyAlignment="1">
      <alignment vertical="center"/>
    </xf>
    <xf numFmtId="0" fontId="17" fillId="0" borderId="5" xfId="0" applyFont="1" applyBorder="1" applyAlignment="1">
      <alignment horizontal="left" vertical="center"/>
    </xf>
    <xf numFmtId="0" fontId="0" fillId="0" borderId="5" xfId="0" applyBorder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3" xfId="0" applyFont="1" applyBorder="1" applyAlignment="1">
      <alignment vertical="center"/>
    </xf>
    <xf numFmtId="0" fontId="18" fillId="0" borderId="0" xfId="0" applyFont="1" applyAlignment="1">
      <alignment horizontal="left" vertical="center"/>
    </xf>
    <xf numFmtId="0" fontId="18" fillId="0" borderId="0" xfId="0" applyFont="1" applyAlignment="1">
      <alignment vertical="center"/>
    </xf>
    <xf numFmtId="0" fontId="18" fillId="0" borderId="3" xfId="0" applyFont="1" applyBorder="1" applyAlignment="1">
      <alignment vertical="center"/>
    </xf>
    <xf numFmtId="0" fontId="0" fillId="4" borderId="0" xfId="0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0" fillId="4" borderId="7" xfId="0" applyFill="1" applyBorder="1" applyAlignment="1">
      <alignment vertical="center"/>
    </xf>
    <xf numFmtId="0" fontId="4" fillId="4" borderId="7" xfId="0" applyFont="1" applyFill="1" applyBorder="1" applyAlignment="1">
      <alignment horizontal="center" vertical="center"/>
    </xf>
    <xf numFmtId="0" fontId="21" fillId="0" borderId="4" xfId="0" applyFont="1" applyBorder="1" applyAlignment="1">
      <alignment horizontal="left" vertical="center"/>
    </xf>
    <xf numFmtId="0" fontId="0" fillId="0" borderId="4" xfId="0" applyBorder="1" applyAlignment="1">
      <alignment vertical="center"/>
    </xf>
    <xf numFmtId="0" fontId="1" fillId="0" borderId="5" xfId="0" applyFont="1" applyBorder="1" applyAlignment="1">
      <alignment horizontal="left"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17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15" xfId="0" applyBorder="1" applyAlignment="1">
      <alignment vertical="center"/>
    </xf>
    <xf numFmtId="0" fontId="0" fillId="5" borderId="7" xfId="0" applyFill="1" applyBorder="1" applyAlignment="1">
      <alignment vertical="center"/>
    </xf>
    <xf numFmtId="0" fontId="24" fillId="5" borderId="0" xfId="0" applyFont="1" applyFill="1" applyAlignment="1">
      <alignment horizontal="center" vertical="center"/>
    </xf>
    <xf numFmtId="0" fontId="25" fillId="0" borderId="16" xfId="0" applyFont="1" applyBorder="1" applyAlignment="1">
      <alignment horizontal="center" vertical="center" wrapText="1"/>
    </xf>
    <xf numFmtId="0" fontId="25" fillId="0" borderId="17" xfId="0" applyFont="1" applyBorder="1" applyAlignment="1">
      <alignment horizontal="center" vertical="center" wrapText="1"/>
    </xf>
    <xf numFmtId="0" fontId="25" fillId="0" borderId="18" xfId="0" applyFont="1" applyBorder="1" applyAlignment="1">
      <alignment horizontal="center" vertical="center" wrapText="1"/>
    </xf>
    <xf numFmtId="0" fontId="0" fillId="0" borderId="11" xfId="0" applyBorder="1" applyAlignment="1">
      <alignment vertical="center"/>
    </xf>
    <xf numFmtId="0" fontId="4" fillId="0" borderId="3" xfId="0" applyFont="1" applyBorder="1" applyAlignment="1">
      <alignment vertical="center"/>
    </xf>
    <xf numFmtId="0" fontId="26" fillId="0" borderId="0" xfId="0" applyFont="1" applyAlignment="1">
      <alignment horizontal="left" vertical="center"/>
    </xf>
    <xf numFmtId="0" fontId="26" fillId="0" borderId="0" xfId="0" applyFont="1" applyAlignment="1">
      <alignment vertical="center"/>
    </xf>
    <xf numFmtId="4" fontId="26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/>
    </xf>
    <xf numFmtId="4" fontId="22" fillId="0" borderId="14" xfId="0" applyNumberFormat="1" applyFont="1" applyBorder="1" applyAlignment="1">
      <alignment vertical="center"/>
    </xf>
    <xf numFmtId="4" fontId="22" fillId="0" borderId="0" xfId="0" applyNumberFormat="1" applyFont="1" applyAlignment="1">
      <alignment vertical="center"/>
    </xf>
    <xf numFmtId="166" fontId="22" fillId="0" borderId="0" xfId="0" applyNumberFormat="1" applyFont="1" applyAlignment="1">
      <alignment vertical="center"/>
    </xf>
    <xf numFmtId="4" fontId="22" fillId="0" borderId="15" xfId="0" applyNumberFormat="1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8" fillId="0" borderId="0" xfId="1" applyFont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29" fillId="0" borderId="0" xfId="0" applyFont="1" applyAlignment="1">
      <alignment vertical="center"/>
    </xf>
    <xf numFmtId="0" fontId="30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" fontId="31" fillId="0" borderId="14" xfId="0" applyNumberFormat="1" applyFont="1" applyBorder="1" applyAlignment="1">
      <alignment vertical="center"/>
    </xf>
    <xf numFmtId="4" fontId="31" fillId="0" borderId="0" xfId="0" applyNumberFormat="1" applyFont="1" applyAlignment="1">
      <alignment vertical="center"/>
    </xf>
    <xf numFmtId="166" fontId="31" fillId="0" borderId="0" xfId="0" applyNumberFormat="1" applyFont="1" applyAlignment="1">
      <alignment vertical="center"/>
    </xf>
    <xf numFmtId="4" fontId="31" fillId="0" borderId="15" xfId="0" applyNumberFormat="1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4" fontId="31" fillId="0" borderId="19" xfId="0" applyNumberFormat="1" applyFont="1" applyBorder="1" applyAlignment="1">
      <alignment vertical="center"/>
    </xf>
    <xf numFmtId="4" fontId="31" fillId="0" borderId="20" xfId="0" applyNumberFormat="1" applyFont="1" applyBorder="1" applyAlignment="1">
      <alignment vertical="center"/>
    </xf>
    <xf numFmtId="166" fontId="31" fillId="0" borderId="20" xfId="0" applyNumberFormat="1" applyFont="1" applyBorder="1" applyAlignment="1">
      <alignment vertical="center"/>
    </xf>
    <xf numFmtId="4" fontId="31" fillId="0" borderId="21" xfId="0" applyNumberFormat="1" applyFont="1" applyBorder="1" applyAlignment="1">
      <alignment vertical="center"/>
    </xf>
    <xf numFmtId="0" fontId="32" fillId="0" borderId="0" xfId="0" applyFont="1" applyAlignment="1">
      <alignment horizontal="left" vertical="center"/>
    </xf>
    <xf numFmtId="0" fontId="0" fillId="0" borderId="3" xfId="0" applyBorder="1" applyAlignment="1">
      <alignment vertical="center" wrapText="1"/>
    </xf>
    <xf numFmtId="0" fontId="17" fillId="0" borderId="0" xfId="0" applyFont="1" applyAlignment="1">
      <alignment horizontal="left" vertical="center"/>
    </xf>
    <xf numFmtId="0" fontId="23" fillId="0" borderId="0" xfId="0" applyFont="1" applyAlignment="1">
      <alignment horizontal="left" vertical="center"/>
    </xf>
    <xf numFmtId="4" fontId="18" fillId="0" borderId="0" xfId="0" applyNumberFormat="1" applyFont="1" applyAlignment="1">
      <alignment vertical="center"/>
    </xf>
    <xf numFmtId="0" fontId="12" fillId="0" borderId="0" xfId="0" applyFont="1" applyAlignment="1">
      <alignment vertical="center"/>
    </xf>
    <xf numFmtId="164" fontId="18" fillId="0" borderId="0" xfId="0" applyNumberFormat="1" applyFont="1" applyAlignment="1">
      <alignment horizontal="righ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>
      <alignment horizontal="right" vertical="center"/>
    </xf>
    <xf numFmtId="0" fontId="0" fillId="5" borderId="0" xfId="0" applyFill="1" applyAlignment="1">
      <alignment vertical="center"/>
    </xf>
    <xf numFmtId="0" fontId="4" fillId="5" borderId="6" xfId="0" applyFont="1" applyFill="1" applyBorder="1" applyAlignment="1">
      <alignment horizontal="left" vertical="center"/>
    </xf>
    <xf numFmtId="0" fontId="4" fillId="5" borderId="7" xfId="0" applyFont="1" applyFill="1" applyBorder="1" applyAlignment="1">
      <alignment horizontal="right" vertical="center"/>
    </xf>
    <xf numFmtId="0" fontId="4" fillId="5" borderId="7" xfId="0" applyFont="1" applyFill="1" applyBorder="1" applyAlignment="1">
      <alignment horizontal="center" vertical="center"/>
    </xf>
    <xf numFmtId="4" fontId="4" fillId="5" borderId="7" xfId="0" applyNumberFormat="1" applyFont="1" applyFill="1" applyBorder="1" applyAlignment="1">
      <alignment vertical="center"/>
    </xf>
    <xf numFmtId="0" fontId="0" fillId="5" borderId="8" xfId="0" applyFill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right" vertical="center"/>
    </xf>
    <xf numFmtId="0" fontId="24" fillId="5" borderId="0" xfId="0" applyFont="1" applyFill="1" applyAlignment="1">
      <alignment horizontal="left" vertical="center"/>
    </xf>
    <xf numFmtId="0" fontId="24" fillId="5" borderId="0" xfId="0" applyFont="1" applyFill="1" applyAlignment="1">
      <alignment horizontal="right" vertical="center"/>
    </xf>
    <xf numFmtId="0" fontId="33" fillId="0" borderId="0" xfId="0" applyFont="1" applyAlignment="1">
      <alignment horizontal="left" vertical="center"/>
    </xf>
    <xf numFmtId="0" fontId="6" fillId="0" borderId="3" xfId="0" applyFont="1" applyBorder="1" applyAlignment="1">
      <alignment vertical="center"/>
    </xf>
    <xf numFmtId="0" fontId="6" fillId="0" borderId="20" xfId="0" applyFont="1" applyBorder="1" applyAlignment="1">
      <alignment horizontal="left" vertical="center"/>
    </xf>
    <xf numFmtId="0" fontId="6" fillId="0" borderId="20" xfId="0" applyFont="1" applyBorder="1" applyAlignment="1">
      <alignment vertical="center"/>
    </xf>
    <xf numFmtId="4" fontId="6" fillId="0" borderId="20" xfId="0" applyNumberFormat="1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7" fillId="0" borderId="20" xfId="0" applyFont="1" applyBorder="1" applyAlignment="1">
      <alignment horizontal="left" vertical="center"/>
    </xf>
    <xf numFmtId="0" fontId="7" fillId="0" borderId="20" xfId="0" applyFont="1" applyBorder="1" applyAlignment="1">
      <alignment vertical="center"/>
    </xf>
    <xf numFmtId="4" fontId="7" fillId="0" borderId="20" xfId="0" applyNumberFormat="1" applyFont="1" applyBorder="1" applyAlignment="1">
      <alignment vertical="center"/>
    </xf>
    <xf numFmtId="0" fontId="0" fillId="0" borderId="3" xfId="0" applyBorder="1" applyAlignment="1">
      <alignment horizontal="center" vertical="center" wrapText="1"/>
    </xf>
    <xf numFmtId="0" fontId="24" fillId="5" borderId="16" xfId="0" applyFont="1" applyFill="1" applyBorder="1" applyAlignment="1">
      <alignment horizontal="center" vertical="center" wrapText="1"/>
    </xf>
    <xf numFmtId="0" fontId="24" fillId="5" borderId="17" xfId="0" applyFont="1" applyFill="1" applyBorder="1" applyAlignment="1">
      <alignment horizontal="center" vertical="center" wrapText="1"/>
    </xf>
    <xf numFmtId="0" fontId="24" fillId="5" borderId="18" xfId="0" applyFont="1" applyFill="1" applyBorder="1" applyAlignment="1">
      <alignment horizontal="center" vertical="center" wrapText="1"/>
    </xf>
    <xf numFmtId="0" fontId="24" fillId="5" borderId="0" xfId="0" applyFont="1" applyFill="1" applyAlignment="1">
      <alignment horizontal="center" vertical="center" wrapText="1"/>
    </xf>
    <xf numFmtId="4" fontId="26" fillId="0" borderId="0" xfId="0" applyNumberFormat="1" applyFont="1"/>
    <xf numFmtId="166" fontId="34" fillId="0" borderId="12" xfId="0" applyNumberFormat="1" applyFont="1" applyBorder="1"/>
    <xf numFmtId="166" fontId="34" fillId="0" borderId="13" xfId="0" applyNumberFormat="1" applyFont="1" applyBorder="1"/>
    <xf numFmtId="4" fontId="35" fillId="0" borderId="0" xfId="0" applyNumberFormat="1" applyFont="1" applyAlignment="1">
      <alignment vertical="center"/>
    </xf>
    <xf numFmtId="0" fontId="8" fillId="0" borderId="3" xfId="0" applyFont="1" applyBorder="1"/>
    <xf numFmtId="0" fontId="8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8" fillId="0" borderId="0" xfId="0" applyFont="1" applyProtection="1">
      <protection locked="0"/>
    </xf>
    <xf numFmtId="4" fontId="6" fillId="0" borderId="0" xfId="0" applyNumberFormat="1" applyFont="1"/>
    <xf numFmtId="0" fontId="8" fillId="0" borderId="14" xfId="0" applyFont="1" applyBorder="1"/>
    <xf numFmtId="166" fontId="8" fillId="0" borderId="0" xfId="0" applyNumberFormat="1" applyFont="1"/>
    <xf numFmtId="166" fontId="8" fillId="0" borderId="15" xfId="0" applyNumberFormat="1" applyFont="1" applyBorder="1"/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vertical="center"/>
    </xf>
    <xf numFmtId="0" fontId="7" fillId="0" borderId="0" xfId="0" applyFont="1" applyAlignment="1">
      <alignment horizontal="left"/>
    </xf>
    <xf numFmtId="4" fontId="7" fillId="0" borderId="0" xfId="0" applyNumberFormat="1" applyFont="1"/>
    <xf numFmtId="0" fontId="0" fillId="0" borderId="3" xfId="0" applyBorder="1" applyAlignment="1" applyProtection="1">
      <alignment vertical="center"/>
      <protection locked="0"/>
    </xf>
    <xf numFmtId="0" fontId="24" fillId="0" borderId="22" xfId="0" applyFont="1" applyBorder="1" applyAlignment="1" applyProtection="1">
      <alignment horizontal="center" vertical="center"/>
      <protection locked="0"/>
    </xf>
    <xf numFmtId="49" fontId="24" fillId="0" borderId="22" xfId="0" applyNumberFormat="1" applyFont="1" applyBorder="1" applyAlignment="1" applyProtection="1">
      <alignment horizontal="left" vertical="center" wrapText="1"/>
      <protection locked="0"/>
    </xf>
    <xf numFmtId="0" fontId="24" fillId="0" borderId="22" xfId="0" applyFont="1" applyBorder="1" applyAlignment="1" applyProtection="1">
      <alignment horizontal="left" vertical="center" wrapText="1"/>
      <protection locked="0"/>
    </xf>
    <xf numFmtId="0" fontId="24" fillId="0" borderId="22" xfId="0" applyFont="1" applyBorder="1" applyAlignment="1" applyProtection="1">
      <alignment horizontal="center" vertical="center" wrapText="1"/>
      <protection locked="0"/>
    </xf>
    <xf numFmtId="167" fontId="24" fillId="0" borderId="22" xfId="0" applyNumberFormat="1" applyFont="1" applyBorder="1" applyAlignment="1" applyProtection="1">
      <alignment vertical="center"/>
      <protection locked="0"/>
    </xf>
    <xf numFmtId="4" fontId="24" fillId="3" borderId="22" xfId="0" applyNumberFormat="1" applyFont="1" applyFill="1" applyBorder="1" applyAlignment="1" applyProtection="1">
      <alignment vertical="center"/>
      <protection locked="0"/>
    </xf>
    <xf numFmtId="4" fontId="24" fillId="0" borderId="22" xfId="0" applyNumberFormat="1" applyFont="1" applyBorder="1" applyAlignment="1" applyProtection="1">
      <alignment vertical="center"/>
      <protection locked="0"/>
    </xf>
    <xf numFmtId="0" fontId="0" fillId="0" borderId="22" xfId="0" applyBorder="1" applyAlignment="1" applyProtection="1">
      <alignment vertical="center"/>
      <protection locked="0"/>
    </xf>
    <xf numFmtId="0" fontId="25" fillId="3" borderId="14" xfId="0" applyFont="1" applyFill="1" applyBorder="1" applyAlignment="1" applyProtection="1">
      <alignment horizontal="left" vertical="center"/>
      <protection locked="0"/>
    </xf>
    <xf numFmtId="0" fontId="25" fillId="0" borderId="0" xfId="0" applyFont="1" applyAlignment="1">
      <alignment horizontal="center" vertical="center"/>
    </xf>
    <xf numFmtId="166" fontId="25" fillId="0" borderId="0" xfId="0" applyNumberFormat="1" applyFont="1" applyAlignment="1">
      <alignment vertical="center"/>
    </xf>
    <xf numFmtId="166" fontId="25" fillId="0" borderId="15" xfId="0" applyNumberFormat="1" applyFont="1" applyBorder="1" applyAlignment="1">
      <alignment vertical="center"/>
    </xf>
    <xf numFmtId="0" fontId="24" fillId="0" borderId="0" xfId="0" applyFont="1" applyAlignment="1">
      <alignment horizontal="left" vertical="center"/>
    </xf>
    <xf numFmtId="4" fontId="0" fillId="0" borderId="0" xfId="0" applyNumberFormat="1" applyAlignment="1">
      <alignment vertical="center"/>
    </xf>
    <xf numFmtId="0" fontId="9" fillId="0" borderId="3" xfId="0" applyFont="1" applyBorder="1" applyAlignment="1">
      <alignment vertical="center"/>
    </xf>
    <xf numFmtId="0" fontId="36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 wrapText="1"/>
    </xf>
    <xf numFmtId="167" fontId="9" fillId="0" borderId="0" xfId="0" applyNumberFormat="1" applyFont="1" applyAlignment="1">
      <alignment vertical="center"/>
    </xf>
    <xf numFmtId="0" fontId="9" fillId="0" borderId="0" xfId="0" applyFont="1" applyAlignment="1" applyProtection="1">
      <alignment vertical="center"/>
      <protection locked="0"/>
    </xf>
    <xf numFmtId="0" fontId="9" fillId="0" borderId="14" xfId="0" applyFont="1" applyBorder="1" applyAlignment="1">
      <alignment vertical="center"/>
    </xf>
    <xf numFmtId="0" fontId="9" fillId="0" borderId="15" xfId="0" applyFont="1" applyBorder="1" applyAlignment="1">
      <alignment vertical="center"/>
    </xf>
    <xf numFmtId="0" fontId="10" fillId="0" borderId="3" xfId="0" applyFont="1" applyBorder="1" applyAlignment="1">
      <alignment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 wrapText="1"/>
    </xf>
    <xf numFmtId="167" fontId="10" fillId="0" borderId="0" xfId="0" applyNumberFormat="1" applyFont="1" applyAlignment="1">
      <alignment vertical="center"/>
    </xf>
    <xf numFmtId="0" fontId="10" fillId="0" borderId="0" xfId="0" applyFont="1" applyAlignment="1" applyProtection="1">
      <alignment vertical="center"/>
      <protection locked="0"/>
    </xf>
    <xf numFmtId="0" fontId="10" fillId="0" borderId="14" xfId="0" applyFont="1" applyBorder="1" applyAlignment="1">
      <alignment vertical="center"/>
    </xf>
    <xf numFmtId="0" fontId="10" fillId="0" borderId="15" xfId="0" applyFont="1" applyBorder="1" applyAlignment="1">
      <alignment vertical="center"/>
    </xf>
    <xf numFmtId="0" fontId="37" fillId="0" borderId="22" xfId="0" applyFont="1" applyBorder="1" applyAlignment="1" applyProtection="1">
      <alignment horizontal="center" vertical="center"/>
      <protection locked="0"/>
    </xf>
    <xf numFmtId="49" fontId="37" fillId="0" borderId="22" xfId="0" applyNumberFormat="1" applyFont="1" applyBorder="1" applyAlignment="1" applyProtection="1">
      <alignment horizontal="left" vertical="center" wrapText="1"/>
      <protection locked="0"/>
    </xf>
    <xf numFmtId="0" fontId="37" fillId="0" borderId="22" xfId="0" applyFont="1" applyBorder="1" applyAlignment="1" applyProtection="1">
      <alignment horizontal="left" vertical="center" wrapText="1"/>
      <protection locked="0"/>
    </xf>
    <xf numFmtId="0" fontId="37" fillId="0" borderId="22" xfId="0" applyFont="1" applyBorder="1" applyAlignment="1" applyProtection="1">
      <alignment horizontal="center" vertical="center" wrapText="1"/>
      <protection locked="0"/>
    </xf>
    <xf numFmtId="167" fontId="37" fillId="0" borderId="22" xfId="0" applyNumberFormat="1" applyFont="1" applyBorder="1" applyAlignment="1" applyProtection="1">
      <alignment vertical="center"/>
      <protection locked="0"/>
    </xf>
    <xf numFmtId="4" fontId="37" fillId="3" borderId="22" xfId="0" applyNumberFormat="1" applyFont="1" applyFill="1" applyBorder="1" applyAlignment="1" applyProtection="1">
      <alignment vertical="center"/>
      <protection locked="0"/>
    </xf>
    <xf numFmtId="4" fontId="37" fillId="0" borderId="22" xfId="0" applyNumberFormat="1" applyFont="1" applyBorder="1" applyAlignment="1" applyProtection="1">
      <alignment vertical="center"/>
      <protection locked="0"/>
    </xf>
    <xf numFmtId="0" fontId="38" fillId="0" borderId="22" xfId="0" applyFont="1" applyBorder="1" applyAlignment="1" applyProtection="1">
      <alignment vertical="center"/>
      <protection locked="0"/>
    </xf>
    <xf numFmtId="0" fontId="38" fillId="0" borderId="3" xfId="0" applyFont="1" applyBorder="1" applyAlignment="1">
      <alignment vertical="center"/>
    </xf>
    <xf numFmtId="0" fontId="37" fillId="3" borderId="14" xfId="0" applyFont="1" applyFill="1" applyBorder="1" applyAlignment="1" applyProtection="1">
      <alignment horizontal="left" vertical="center"/>
      <protection locked="0"/>
    </xf>
    <xf numFmtId="0" fontId="37" fillId="0" borderId="0" xfId="0" applyFont="1" applyAlignment="1">
      <alignment horizontal="center" vertical="center"/>
    </xf>
    <xf numFmtId="0" fontId="11" fillId="0" borderId="3" xfId="0" applyFont="1" applyBorder="1" applyAlignment="1">
      <alignment vertical="center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 wrapText="1"/>
    </xf>
    <xf numFmtId="0" fontId="11" fillId="0" borderId="0" xfId="0" applyFont="1" applyAlignment="1" applyProtection="1">
      <alignment vertical="center"/>
      <protection locked="0"/>
    </xf>
    <xf numFmtId="0" fontId="11" fillId="0" borderId="14" xfId="0" applyFont="1" applyBorder="1" applyAlignment="1">
      <alignment vertical="center"/>
    </xf>
    <xf numFmtId="0" fontId="11" fillId="0" borderId="15" xfId="0" applyFont="1" applyBorder="1" applyAlignment="1">
      <alignment vertical="center"/>
    </xf>
    <xf numFmtId="0" fontId="24" fillId="6" borderId="22" xfId="0" applyFont="1" applyFill="1" applyBorder="1" applyAlignment="1" applyProtection="1">
      <alignment horizontal="center" vertical="center"/>
      <protection locked="0"/>
    </xf>
    <xf numFmtId="0" fontId="37" fillId="6" borderId="22" xfId="0" applyFont="1" applyFill="1" applyBorder="1" applyAlignment="1" applyProtection="1">
      <alignment horizontal="center" vertical="center"/>
      <protection locked="0"/>
    </xf>
    <xf numFmtId="0" fontId="25" fillId="3" borderId="19" xfId="0" applyFont="1" applyFill="1" applyBorder="1" applyAlignment="1" applyProtection="1">
      <alignment horizontal="left" vertical="center"/>
      <protection locked="0"/>
    </xf>
    <xf numFmtId="0" fontId="25" fillId="0" borderId="20" xfId="0" applyFont="1" applyBorder="1" applyAlignment="1">
      <alignment horizontal="center" vertical="center"/>
    </xf>
    <xf numFmtId="0" fontId="0" fillId="0" borderId="20" xfId="0" applyBorder="1" applyAlignment="1">
      <alignment vertical="center"/>
    </xf>
    <xf numFmtId="166" fontId="25" fillId="0" borderId="20" xfId="0" applyNumberFormat="1" applyFont="1" applyBorder="1" applyAlignment="1">
      <alignment vertical="center"/>
    </xf>
    <xf numFmtId="166" fontId="25" fillId="0" borderId="21" xfId="0" applyNumberFormat="1" applyFont="1" applyBorder="1" applyAlignment="1">
      <alignment vertical="center"/>
    </xf>
    <xf numFmtId="167" fontId="24" fillId="3" borderId="22" xfId="0" applyNumberFormat="1" applyFont="1" applyFill="1" applyBorder="1" applyAlignment="1" applyProtection="1">
      <alignment vertical="center"/>
      <protection locked="0"/>
    </xf>
    <xf numFmtId="0" fontId="9" fillId="7" borderId="0" xfId="0" applyFont="1" applyFill="1" applyAlignment="1">
      <alignment horizontal="left" vertical="center" wrapText="1"/>
    </xf>
    <xf numFmtId="0" fontId="13" fillId="2" borderId="0" xfId="0" applyFont="1" applyFill="1" applyAlignment="1">
      <alignment horizontal="center" vertical="center"/>
    </xf>
    <xf numFmtId="0" fontId="0" fillId="0" borderId="0" xfId="0"/>
    <xf numFmtId="4" fontId="19" fillId="0" borderId="0" xfId="0" applyNumberFormat="1" applyFont="1" applyAlignment="1">
      <alignment vertical="center"/>
    </xf>
    <xf numFmtId="0" fontId="18" fillId="0" borderId="0" xfId="0" applyFont="1" applyAlignment="1">
      <alignment vertical="center"/>
    </xf>
    <xf numFmtId="164" fontId="18" fillId="0" borderId="0" xfId="0" applyNumberFormat="1" applyFont="1" applyAlignment="1">
      <alignment horizontal="left" vertical="center"/>
    </xf>
    <xf numFmtId="4" fontId="4" fillId="4" borderId="7" xfId="0" applyNumberFormat="1" applyFont="1" applyFill="1" applyBorder="1" applyAlignment="1">
      <alignment vertical="center"/>
    </xf>
    <xf numFmtId="0" fontId="0" fillId="4" borderId="7" xfId="0" applyFill="1" applyBorder="1" applyAlignment="1">
      <alignment vertical="center"/>
    </xf>
    <xf numFmtId="0" fontId="0" fillId="4" borderId="8" xfId="0" applyFill="1" applyBorder="1" applyAlignment="1">
      <alignment vertical="center"/>
    </xf>
    <xf numFmtId="0" fontId="4" fillId="4" borderId="7" xfId="0" applyFont="1" applyFill="1" applyBorder="1" applyAlignment="1">
      <alignment horizontal="left" vertical="center"/>
    </xf>
    <xf numFmtId="4" fontId="20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164" fontId="1" fillId="0" borderId="0" xfId="0" applyNumberFormat="1" applyFont="1" applyAlignment="1">
      <alignment horizontal="left" vertical="center"/>
    </xf>
    <xf numFmtId="0" fontId="16" fillId="0" borderId="0" xfId="0" applyFont="1" applyAlignment="1">
      <alignment horizontal="left" vertical="top" wrapText="1"/>
    </xf>
    <xf numFmtId="0" fontId="16" fillId="0" borderId="0" xfId="0" applyFont="1" applyAlignment="1">
      <alignment horizontal="left" vertical="center"/>
    </xf>
    <xf numFmtId="0" fontId="20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top" wrapText="1"/>
    </xf>
    <xf numFmtId="49" fontId="2" fillId="3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4" fontId="17" fillId="0" borderId="5" xfId="0" applyNumberFormat="1" applyFont="1" applyBorder="1" applyAlignment="1">
      <alignment vertical="center"/>
    </xf>
    <xf numFmtId="0" fontId="0" fillId="0" borderId="5" xfId="0" applyBorder="1" applyAlignment="1">
      <alignment vertical="center"/>
    </xf>
    <xf numFmtId="0" fontId="1" fillId="0" borderId="0" xfId="0" applyFont="1" applyAlignment="1">
      <alignment horizontal="right" vertical="center"/>
    </xf>
    <xf numFmtId="4" fontId="30" fillId="0" borderId="0" xfId="0" applyNumberFormat="1" applyFont="1" applyAlignment="1">
      <alignment vertical="center"/>
    </xf>
    <xf numFmtId="0" fontId="30" fillId="0" borderId="0" xfId="0" applyFont="1" applyAlignment="1">
      <alignment vertical="center"/>
    </xf>
    <xf numFmtId="0" fontId="29" fillId="0" borderId="0" xfId="0" applyFont="1" applyAlignment="1">
      <alignment horizontal="left" vertical="center" wrapText="1"/>
    </xf>
    <xf numFmtId="0" fontId="24" fillId="5" borderId="6" xfId="0" applyFont="1" applyFill="1" applyBorder="1" applyAlignment="1">
      <alignment horizontal="center" vertical="center"/>
    </xf>
    <xf numFmtId="0" fontId="24" fillId="5" borderId="7" xfId="0" applyFont="1" applyFill="1" applyBorder="1" applyAlignment="1">
      <alignment horizontal="left" vertical="center"/>
    </xf>
    <xf numFmtId="0" fontId="24" fillId="5" borderId="7" xfId="0" applyFont="1" applyFill="1" applyBorder="1" applyAlignment="1">
      <alignment horizontal="right" vertical="center"/>
    </xf>
    <xf numFmtId="0" fontId="24" fillId="5" borderId="7" xfId="0" applyFont="1" applyFill="1" applyBorder="1" applyAlignment="1">
      <alignment horizontal="center" vertical="center"/>
    </xf>
    <xf numFmtId="0" fontId="24" fillId="5" borderId="8" xfId="0" applyFont="1" applyFill="1" applyBorder="1" applyAlignment="1">
      <alignment horizontal="left" vertical="center"/>
    </xf>
    <xf numFmtId="4" fontId="26" fillId="0" borderId="0" xfId="0" applyNumberFormat="1" applyFont="1" applyAlignment="1">
      <alignment horizontal="right" vertical="center"/>
    </xf>
    <xf numFmtId="4" fontId="26" fillId="0" borderId="0" xfId="0" applyNumberFormat="1" applyFont="1" applyAlignment="1">
      <alignment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22" fillId="0" borderId="11" xfId="0" applyFont="1" applyBorder="1" applyAlignment="1">
      <alignment horizontal="center" vertical="center"/>
    </xf>
    <xf numFmtId="0" fontId="22" fillId="0" borderId="12" xfId="0" applyFont="1" applyBorder="1" applyAlignment="1">
      <alignment horizontal="left" vertical="center"/>
    </xf>
    <xf numFmtId="0" fontId="23" fillId="0" borderId="14" xfId="0" applyFont="1" applyBorder="1" applyAlignment="1">
      <alignment horizontal="left" vertical="center"/>
    </xf>
    <xf numFmtId="0" fontId="23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2" fillId="3" borderId="0" xfId="0" applyFont="1" applyFill="1" applyAlignment="1" applyProtection="1">
      <alignment horizontal="left" vertical="center"/>
      <protection locked="0"/>
    </xf>
  </cellXfs>
  <cellStyles count="2">
    <cellStyle name="Hypertextové prepojenie" xfId="1" builtinId="8"/>
    <cellStyle name="Normálna" xfId="0" builtinId="0" customBuiltin="1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M101"/>
  <sheetViews>
    <sheetView showGridLines="0" tabSelected="1" workbookViewId="0"/>
  </sheetViews>
  <sheetFormatPr defaultRowHeight="11.25"/>
  <cols>
    <col min="1" max="1" width="8.33203125" customWidth="1"/>
    <col min="2" max="2" width="1.6640625" customWidth="1"/>
    <col min="3" max="3" width="4.1640625" customWidth="1"/>
    <col min="4" max="33" width="2.6640625" customWidth="1"/>
    <col min="34" max="34" width="3.33203125" customWidth="1"/>
    <col min="35" max="35" width="31.6640625" customWidth="1"/>
    <col min="36" max="37" width="2.5" customWidth="1"/>
    <col min="38" max="38" width="8.33203125" customWidth="1"/>
    <col min="39" max="39" width="3.33203125" customWidth="1"/>
    <col min="40" max="40" width="13.33203125" customWidth="1"/>
    <col min="41" max="41" width="7.5" customWidth="1"/>
    <col min="42" max="42" width="4.1640625" customWidth="1"/>
    <col min="43" max="43" width="15.6640625" hidden="1" customWidth="1"/>
    <col min="44" max="44" width="13.6640625" customWidth="1"/>
    <col min="45" max="47" width="25.83203125" hidden="1" customWidth="1"/>
    <col min="48" max="49" width="21.6640625" hidden="1" customWidth="1"/>
    <col min="50" max="51" width="25" hidden="1" customWidth="1"/>
    <col min="52" max="52" width="21.6640625" hidden="1" customWidth="1"/>
    <col min="53" max="53" width="19.1640625" hidden="1" customWidth="1"/>
    <col min="54" max="54" width="25" hidden="1" customWidth="1"/>
    <col min="55" max="55" width="21.6640625" hidden="1" customWidth="1"/>
    <col min="56" max="56" width="19.1640625" hidden="1" customWidth="1"/>
    <col min="57" max="57" width="66.5" customWidth="1"/>
    <col min="71" max="91" width="9.33203125" hidden="1"/>
  </cols>
  <sheetData>
    <row r="1" spans="1:74">
      <c r="A1" s="15" t="s">
        <v>0</v>
      </c>
      <c r="AZ1" s="15" t="s">
        <v>1</v>
      </c>
      <c r="BA1" s="15" t="s">
        <v>2</v>
      </c>
      <c r="BB1" s="15" t="s">
        <v>1</v>
      </c>
      <c r="BT1" s="15" t="s">
        <v>3</v>
      </c>
      <c r="BU1" s="15" t="s">
        <v>3</v>
      </c>
      <c r="BV1" s="15" t="s">
        <v>4</v>
      </c>
    </row>
    <row r="2" spans="1:74" ht="36.950000000000003" customHeight="1">
      <c r="AR2" s="194" t="s">
        <v>5</v>
      </c>
      <c r="AS2" s="195"/>
      <c r="AT2" s="195"/>
      <c r="AU2" s="195"/>
      <c r="AV2" s="195"/>
      <c r="AW2" s="195"/>
      <c r="AX2" s="195"/>
      <c r="AY2" s="195"/>
      <c r="AZ2" s="195"/>
      <c r="BA2" s="195"/>
      <c r="BB2" s="195"/>
      <c r="BC2" s="195"/>
      <c r="BD2" s="195"/>
      <c r="BE2" s="195"/>
      <c r="BS2" s="16" t="s">
        <v>6</v>
      </c>
      <c r="BT2" s="16" t="s">
        <v>7</v>
      </c>
    </row>
    <row r="3" spans="1:74" ht="6.95" customHeight="1">
      <c r="B3" s="17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9"/>
      <c r="BS3" s="16" t="s">
        <v>6</v>
      </c>
      <c r="BT3" s="16" t="s">
        <v>7</v>
      </c>
    </row>
    <row r="4" spans="1:74" ht="24.95" customHeight="1">
      <c r="B4" s="19"/>
      <c r="D4" s="20" t="s">
        <v>8</v>
      </c>
      <c r="AR4" s="19"/>
      <c r="AS4" s="21" t="s">
        <v>9</v>
      </c>
      <c r="BE4" s="22" t="s">
        <v>10</v>
      </c>
      <c r="BS4" s="16" t="s">
        <v>11</v>
      </c>
    </row>
    <row r="5" spans="1:74" ht="12" customHeight="1">
      <c r="B5" s="19"/>
      <c r="D5" s="23" t="s">
        <v>12</v>
      </c>
      <c r="K5" s="209" t="s">
        <v>13</v>
      </c>
      <c r="L5" s="195"/>
      <c r="M5" s="195"/>
      <c r="N5" s="195"/>
      <c r="O5" s="195"/>
      <c r="P5" s="195"/>
      <c r="Q5" s="195"/>
      <c r="R5" s="195"/>
      <c r="S5" s="195"/>
      <c r="T5" s="195"/>
      <c r="U5" s="195"/>
      <c r="V5" s="195"/>
      <c r="W5" s="195"/>
      <c r="X5" s="195"/>
      <c r="Y5" s="195"/>
      <c r="Z5" s="195"/>
      <c r="AA5" s="195"/>
      <c r="AB5" s="195"/>
      <c r="AC5" s="195"/>
      <c r="AD5" s="195"/>
      <c r="AE5" s="195"/>
      <c r="AF5" s="195"/>
      <c r="AG5" s="195"/>
      <c r="AH5" s="195"/>
      <c r="AI5" s="195"/>
      <c r="AJ5" s="195"/>
      <c r="AK5" s="195"/>
      <c r="AL5" s="195"/>
      <c r="AM5" s="195"/>
      <c r="AN5" s="195"/>
      <c r="AO5" s="195"/>
      <c r="AR5" s="19"/>
      <c r="BE5" s="206" t="s">
        <v>14</v>
      </c>
      <c r="BS5" s="16" t="s">
        <v>6</v>
      </c>
    </row>
    <row r="6" spans="1:74" ht="36.950000000000003" customHeight="1">
      <c r="B6" s="19"/>
      <c r="D6" s="25" t="s">
        <v>15</v>
      </c>
      <c r="K6" s="210" t="s">
        <v>16</v>
      </c>
      <c r="L6" s="195"/>
      <c r="M6" s="195"/>
      <c r="N6" s="195"/>
      <c r="O6" s="195"/>
      <c r="P6" s="195"/>
      <c r="Q6" s="195"/>
      <c r="R6" s="195"/>
      <c r="S6" s="195"/>
      <c r="T6" s="195"/>
      <c r="U6" s="195"/>
      <c r="V6" s="195"/>
      <c r="W6" s="195"/>
      <c r="X6" s="195"/>
      <c r="Y6" s="195"/>
      <c r="Z6" s="195"/>
      <c r="AA6" s="195"/>
      <c r="AB6" s="195"/>
      <c r="AC6" s="195"/>
      <c r="AD6" s="195"/>
      <c r="AE6" s="195"/>
      <c r="AF6" s="195"/>
      <c r="AG6" s="195"/>
      <c r="AH6" s="195"/>
      <c r="AI6" s="195"/>
      <c r="AJ6" s="195"/>
      <c r="AK6" s="195"/>
      <c r="AL6" s="195"/>
      <c r="AM6" s="195"/>
      <c r="AN6" s="195"/>
      <c r="AO6" s="195"/>
      <c r="AR6" s="19"/>
      <c r="BE6" s="207"/>
      <c r="BS6" s="16" t="s">
        <v>6</v>
      </c>
    </row>
    <row r="7" spans="1:74" ht="12" customHeight="1">
      <c r="B7" s="19"/>
      <c r="D7" s="26" t="s">
        <v>17</v>
      </c>
      <c r="K7" s="24" t="s">
        <v>1</v>
      </c>
      <c r="AK7" s="26" t="s">
        <v>18</v>
      </c>
      <c r="AN7" s="24" t="s">
        <v>1</v>
      </c>
      <c r="AR7" s="19"/>
      <c r="BE7" s="207"/>
      <c r="BS7" s="16" t="s">
        <v>6</v>
      </c>
    </row>
    <row r="8" spans="1:74" ht="12" customHeight="1">
      <c r="B8" s="19"/>
      <c r="D8" s="26" t="s">
        <v>19</v>
      </c>
      <c r="K8" s="24" t="s">
        <v>20</v>
      </c>
      <c r="AK8" s="26" t="s">
        <v>21</v>
      </c>
      <c r="AN8" s="27" t="s">
        <v>22</v>
      </c>
      <c r="AR8" s="19"/>
      <c r="BE8" s="207"/>
      <c r="BS8" s="16" t="s">
        <v>6</v>
      </c>
    </row>
    <row r="9" spans="1:74" ht="14.45" customHeight="1">
      <c r="B9" s="19"/>
      <c r="AR9" s="19"/>
      <c r="BE9" s="207"/>
      <c r="BS9" s="16" t="s">
        <v>6</v>
      </c>
    </row>
    <row r="10" spans="1:74" ht="12" customHeight="1">
      <c r="B10" s="19"/>
      <c r="D10" s="26" t="s">
        <v>23</v>
      </c>
      <c r="AK10" s="26" t="s">
        <v>24</v>
      </c>
      <c r="AN10" s="24" t="s">
        <v>1</v>
      </c>
      <c r="AR10" s="19"/>
      <c r="BE10" s="207"/>
      <c r="BS10" s="16" t="s">
        <v>6</v>
      </c>
    </row>
    <row r="11" spans="1:74" ht="18.399999999999999" customHeight="1">
      <c r="B11" s="19"/>
      <c r="E11" s="24" t="s">
        <v>25</v>
      </c>
      <c r="AK11" s="26" t="s">
        <v>26</v>
      </c>
      <c r="AN11" s="24" t="s">
        <v>1</v>
      </c>
      <c r="AR11" s="19"/>
      <c r="BE11" s="207"/>
      <c r="BS11" s="16" t="s">
        <v>6</v>
      </c>
    </row>
    <row r="12" spans="1:74" ht="6.95" customHeight="1">
      <c r="B12" s="19"/>
      <c r="AR12" s="19"/>
      <c r="BE12" s="207"/>
      <c r="BS12" s="16" t="s">
        <v>6</v>
      </c>
    </row>
    <row r="13" spans="1:74" ht="12" customHeight="1">
      <c r="B13" s="19"/>
      <c r="D13" s="26" t="s">
        <v>27</v>
      </c>
      <c r="AK13" s="26" t="s">
        <v>24</v>
      </c>
      <c r="AN13" s="28" t="s">
        <v>28</v>
      </c>
      <c r="AR13" s="19"/>
      <c r="BE13" s="207"/>
      <c r="BS13" s="16" t="s">
        <v>6</v>
      </c>
    </row>
    <row r="14" spans="1:74" ht="12.75">
      <c r="B14" s="19"/>
      <c r="E14" s="211" t="s">
        <v>28</v>
      </c>
      <c r="F14" s="212"/>
      <c r="G14" s="212"/>
      <c r="H14" s="212"/>
      <c r="I14" s="212"/>
      <c r="J14" s="212"/>
      <c r="K14" s="212"/>
      <c r="L14" s="212"/>
      <c r="M14" s="212"/>
      <c r="N14" s="212"/>
      <c r="O14" s="212"/>
      <c r="P14" s="212"/>
      <c r="Q14" s="212"/>
      <c r="R14" s="212"/>
      <c r="S14" s="212"/>
      <c r="T14" s="212"/>
      <c r="U14" s="212"/>
      <c r="V14" s="212"/>
      <c r="W14" s="212"/>
      <c r="X14" s="212"/>
      <c r="Y14" s="212"/>
      <c r="Z14" s="212"/>
      <c r="AA14" s="212"/>
      <c r="AB14" s="212"/>
      <c r="AC14" s="212"/>
      <c r="AD14" s="212"/>
      <c r="AE14" s="212"/>
      <c r="AF14" s="212"/>
      <c r="AG14" s="212"/>
      <c r="AH14" s="212"/>
      <c r="AI14" s="212"/>
      <c r="AJ14" s="212"/>
      <c r="AK14" s="26" t="s">
        <v>26</v>
      </c>
      <c r="AN14" s="28" t="s">
        <v>28</v>
      </c>
      <c r="AR14" s="19"/>
      <c r="BE14" s="207"/>
      <c r="BS14" s="16" t="s">
        <v>6</v>
      </c>
    </row>
    <row r="15" spans="1:74" ht="6.95" customHeight="1">
      <c r="B15" s="19"/>
      <c r="AR15" s="19"/>
      <c r="BE15" s="207"/>
      <c r="BS15" s="16" t="s">
        <v>3</v>
      </c>
    </row>
    <row r="16" spans="1:74" ht="12" customHeight="1">
      <c r="B16" s="19"/>
      <c r="D16" s="26" t="s">
        <v>29</v>
      </c>
      <c r="AK16" s="26" t="s">
        <v>24</v>
      </c>
      <c r="AN16" s="24" t="s">
        <v>1</v>
      </c>
      <c r="AR16" s="19"/>
      <c r="BE16" s="207"/>
      <c r="BS16" s="16" t="s">
        <v>3</v>
      </c>
    </row>
    <row r="17" spans="2:71" ht="18.399999999999999" customHeight="1">
      <c r="B17" s="19"/>
      <c r="E17" s="24" t="s">
        <v>30</v>
      </c>
      <c r="AK17" s="26" t="s">
        <v>26</v>
      </c>
      <c r="AN17" s="24" t="s">
        <v>1</v>
      </c>
      <c r="AR17" s="19"/>
      <c r="BE17" s="207"/>
      <c r="BS17" s="16" t="s">
        <v>31</v>
      </c>
    </row>
    <row r="18" spans="2:71" ht="6.95" customHeight="1">
      <c r="B18" s="19"/>
      <c r="AR18" s="19"/>
      <c r="BE18" s="207"/>
      <c r="BS18" s="16" t="s">
        <v>6</v>
      </c>
    </row>
    <row r="19" spans="2:71" ht="12" customHeight="1">
      <c r="B19" s="19"/>
      <c r="D19" s="26" t="s">
        <v>32</v>
      </c>
      <c r="AK19" s="26" t="s">
        <v>24</v>
      </c>
      <c r="AN19" s="24" t="s">
        <v>1</v>
      </c>
      <c r="AR19" s="19"/>
      <c r="BE19" s="207"/>
      <c r="BS19" s="16" t="s">
        <v>6</v>
      </c>
    </row>
    <row r="20" spans="2:71" ht="18.399999999999999" customHeight="1">
      <c r="B20" s="19"/>
      <c r="E20" s="24" t="s">
        <v>25</v>
      </c>
      <c r="AK20" s="26" t="s">
        <v>26</v>
      </c>
      <c r="AN20" s="24" t="s">
        <v>1</v>
      </c>
      <c r="AR20" s="19"/>
      <c r="BE20" s="207"/>
      <c r="BS20" s="16" t="s">
        <v>31</v>
      </c>
    </row>
    <row r="21" spans="2:71" ht="6.95" customHeight="1">
      <c r="B21" s="19"/>
      <c r="AR21" s="19"/>
      <c r="BE21" s="207"/>
    </row>
    <row r="22" spans="2:71" ht="12" customHeight="1">
      <c r="B22" s="19"/>
      <c r="D22" s="26" t="s">
        <v>33</v>
      </c>
      <c r="AR22" s="19"/>
      <c r="BE22" s="207"/>
    </row>
    <row r="23" spans="2:71" ht="16.5" customHeight="1">
      <c r="B23" s="19"/>
      <c r="E23" s="213" t="s">
        <v>1</v>
      </c>
      <c r="F23" s="213"/>
      <c r="G23" s="213"/>
      <c r="H23" s="213"/>
      <c r="I23" s="213"/>
      <c r="J23" s="213"/>
      <c r="K23" s="213"/>
      <c r="L23" s="213"/>
      <c r="M23" s="213"/>
      <c r="N23" s="213"/>
      <c r="O23" s="213"/>
      <c r="P23" s="213"/>
      <c r="Q23" s="213"/>
      <c r="R23" s="213"/>
      <c r="S23" s="213"/>
      <c r="T23" s="213"/>
      <c r="U23" s="213"/>
      <c r="V23" s="213"/>
      <c r="W23" s="213"/>
      <c r="X23" s="213"/>
      <c r="Y23" s="213"/>
      <c r="Z23" s="213"/>
      <c r="AA23" s="213"/>
      <c r="AB23" s="213"/>
      <c r="AC23" s="213"/>
      <c r="AD23" s="213"/>
      <c r="AE23" s="213"/>
      <c r="AF23" s="213"/>
      <c r="AG23" s="213"/>
      <c r="AH23" s="213"/>
      <c r="AI23" s="213"/>
      <c r="AJ23" s="213"/>
      <c r="AK23" s="213"/>
      <c r="AL23" s="213"/>
      <c r="AM23" s="213"/>
      <c r="AN23" s="213"/>
      <c r="AR23" s="19"/>
      <c r="BE23" s="207"/>
    </row>
    <row r="24" spans="2:71" ht="6.95" customHeight="1">
      <c r="B24" s="19"/>
      <c r="AR24" s="19"/>
      <c r="BE24" s="207"/>
    </row>
    <row r="25" spans="2:71" ht="6.95" customHeight="1">
      <c r="B25" s="19"/>
      <c r="D25" s="30"/>
      <c r="E25" s="30"/>
      <c r="F25" s="30"/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  <c r="AA25" s="30"/>
      <c r="AB25" s="30"/>
      <c r="AC25" s="30"/>
      <c r="AD25" s="30"/>
      <c r="AE25" s="30"/>
      <c r="AF25" s="30"/>
      <c r="AG25" s="30"/>
      <c r="AH25" s="30"/>
      <c r="AI25" s="30"/>
      <c r="AJ25" s="30"/>
      <c r="AK25" s="30"/>
      <c r="AL25" s="30"/>
      <c r="AM25" s="30"/>
      <c r="AN25" s="30"/>
      <c r="AO25" s="30"/>
      <c r="AR25" s="19"/>
      <c r="BE25" s="207"/>
    </row>
    <row r="26" spans="2:71" s="1" customFormat="1" ht="25.9" customHeight="1">
      <c r="B26" s="31"/>
      <c r="D26" s="32" t="s">
        <v>34</v>
      </c>
      <c r="E26" s="33"/>
      <c r="F26" s="33"/>
      <c r="G26" s="33"/>
      <c r="H26" s="33"/>
      <c r="I26" s="33"/>
      <c r="J26" s="33"/>
      <c r="K26" s="33"/>
      <c r="L26" s="33"/>
      <c r="M26" s="33"/>
      <c r="N26" s="33"/>
      <c r="O26" s="33"/>
      <c r="P26" s="33"/>
      <c r="Q26" s="33"/>
      <c r="R26" s="33"/>
      <c r="S26" s="33"/>
      <c r="T26" s="33"/>
      <c r="U26" s="33"/>
      <c r="V26" s="33"/>
      <c r="W26" s="33"/>
      <c r="X26" s="33"/>
      <c r="Y26" s="33"/>
      <c r="Z26" s="33"/>
      <c r="AA26" s="33"/>
      <c r="AB26" s="33"/>
      <c r="AC26" s="33"/>
      <c r="AD26" s="33"/>
      <c r="AE26" s="33"/>
      <c r="AF26" s="33"/>
      <c r="AG26" s="33"/>
      <c r="AH26" s="33"/>
      <c r="AI26" s="33"/>
      <c r="AJ26" s="33"/>
      <c r="AK26" s="214">
        <f>ROUND(AG94,2)</f>
        <v>0</v>
      </c>
      <c r="AL26" s="215"/>
      <c r="AM26" s="215"/>
      <c r="AN26" s="215"/>
      <c r="AO26" s="215"/>
      <c r="AR26" s="31"/>
      <c r="BE26" s="207"/>
    </row>
    <row r="27" spans="2:71" s="1" customFormat="1" ht="6.95" customHeight="1">
      <c r="B27" s="31"/>
      <c r="AR27" s="31"/>
      <c r="BE27" s="207"/>
    </row>
    <row r="28" spans="2:71" s="1" customFormat="1" ht="12.75">
      <c r="B28" s="31"/>
      <c r="L28" s="216" t="s">
        <v>35</v>
      </c>
      <c r="M28" s="216"/>
      <c r="N28" s="216"/>
      <c r="O28" s="216"/>
      <c r="P28" s="216"/>
      <c r="W28" s="216" t="s">
        <v>36</v>
      </c>
      <c r="X28" s="216"/>
      <c r="Y28" s="216"/>
      <c r="Z28" s="216"/>
      <c r="AA28" s="216"/>
      <c r="AB28" s="216"/>
      <c r="AC28" s="216"/>
      <c r="AD28" s="216"/>
      <c r="AE28" s="216"/>
      <c r="AK28" s="216" t="s">
        <v>37</v>
      </c>
      <c r="AL28" s="216"/>
      <c r="AM28" s="216"/>
      <c r="AN28" s="216"/>
      <c r="AO28" s="216"/>
      <c r="AR28" s="31"/>
      <c r="BE28" s="207"/>
    </row>
    <row r="29" spans="2:71" s="2" customFormat="1" ht="14.45" customHeight="1">
      <c r="B29" s="35"/>
      <c r="D29" s="26" t="s">
        <v>38</v>
      </c>
      <c r="F29" s="36" t="s">
        <v>39</v>
      </c>
      <c r="L29" s="198">
        <v>0.23</v>
      </c>
      <c r="M29" s="197"/>
      <c r="N29" s="197"/>
      <c r="O29" s="197"/>
      <c r="P29" s="197"/>
      <c r="Q29" s="37"/>
      <c r="R29" s="37"/>
      <c r="S29" s="37"/>
      <c r="T29" s="37"/>
      <c r="U29" s="37"/>
      <c r="V29" s="37"/>
      <c r="W29" s="196">
        <f>ROUND(AZ94, 2)</f>
        <v>0</v>
      </c>
      <c r="X29" s="197"/>
      <c r="Y29" s="197"/>
      <c r="Z29" s="197"/>
      <c r="AA29" s="197"/>
      <c r="AB29" s="197"/>
      <c r="AC29" s="197"/>
      <c r="AD29" s="197"/>
      <c r="AE29" s="197"/>
      <c r="AF29" s="37"/>
      <c r="AG29" s="37"/>
      <c r="AH29" s="37"/>
      <c r="AI29" s="37"/>
      <c r="AJ29" s="37"/>
      <c r="AK29" s="196">
        <f>ROUND(AV94, 2)</f>
        <v>0</v>
      </c>
      <c r="AL29" s="197"/>
      <c r="AM29" s="197"/>
      <c r="AN29" s="197"/>
      <c r="AO29" s="197"/>
      <c r="AP29" s="37"/>
      <c r="AQ29" s="37"/>
      <c r="AR29" s="38"/>
      <c r="AS29" s="37"/>
      <c r="AT29" s="37"/>
      <c r="AU29" s="37"/>
      <c r="AV29" s="37"/>
      <c r="AW29" s="37"/>
      <c r="AX29" s="37"/>
      <c r="AY29" s="37"/>
      <c r="AZ29" s="37"/>
      <c r="BE29" s="208"/>
    </row>
    <row r="30" spans="2:71" s="2" customFormat="1" ht="14.45" customHeight="1">
      <c r="B30" s="35"/>
      <c r="F30" s="36" t="s">
        <v>40</v>
      </c>
      <c r="L30" s="205">
        <v>0.23</v>
      </c>
      <c r="M30" s="204"/>
      <c r="N30" s="204"/>
      <c r="O30" s="204"/>
      <c r="P30" s="204"/>
      <c r="W30" s="203">
        <f>ROUND(BA94, 2)</f>
        <v>0</v>
      </c>
      <c r="X30" s="204"/>
      <c r="Y30" s="204"/>
      <c r="Z30" s="204"/>
      <c r="AA30" s="204"/>
      <c r="AB30" s="204"/>
      <c r="AC30" s="204"/>
      <c r="AD30" s="204"/>
      <c r="AE30" s="204"/>
      <c r="AK30" s="203">
        <f>ROUND(AW94, 2)</f>
        <v>0</v>
      </c>
      <c r="AL30" s="204"/>
      <c r="AM30" s="204"/>
      <c r="AN30" s="204"/>
      <c r="AO30" s="204"/>
      <c r="AR30" s="35"/>
      <c r="BE30" s="208"/>
    </row>
    <row r="31" spans="2:71" s="2" customFormat="1" ht="14.45" hidden="1" customHeight="1">
      <c r="B31" s="35"/>
      <c r="F31" s="26" t="s">
        <v>41</v>
      </c>
      <c r="L31" s="205">
        <v>0.23</v>
      </c>
      <c r="M31" s="204"/>
      <c r="N31" s="204"/>
      <c r="O31" s="204"/>
      <c r="P31" s="204"/>
      <c r="W31" s="203">
        <f>ROUND(BB94, 2)</f>
        <v>0</v>
      </c>
      <c r="X31" s="204"/>
      <c r="Y31" s="204"/>
      <c r="Z31" s="204"/>
      <c r="AA31" s="204"/>
      <c r="AB31" s="204"/>
      <c r="AC31" s="204"/>
      <c r="AD31" s="204"/>
      <c r="AE31" s="204"/>
      <c r="AK31" s="203">
        <v>0</v>
      </c>
      <c r="AL31" s="204"/>
      <c r="AM31" s="204"/>
      <c r="AN31" s="204"/>
      <c r="AO31" s="204"/>
      <c r="AR31" s="35"/>
      <c r="BE31" s="208"/>
    </row>
    <row r="32" spans="2:71" s="2" customFormat="1" ht="14.45" hidden="1" customHeight="1">
      <c r="B32" s="35"/>
      <c r="F32" s="26" t="s">
        <v>42</v>
      </c>
      <c r="L32" s="205">
        <v>0.23</v>
      </c>
      <c r="M32" s="204"/>
      <c r="N32" s="204"/>
      <c r="O32" s="204"/>
      <c r="P32" s="204"/>
      <c r="W32" s="203">
        <f>ROUND(BC94, 2)</f>
        <v>0</v>
      </c>
      <c r="X32" s="204"/>
      <c r="Y32" s="204"/>
      <c r="Z32" s="204"/>
      <c r="AA32" s="204"/>
      <c r="AB32" s="204"/>
      <c r="AC32" s="204"/>
      <c r="AD32" s="204"/>
      <c r="AE32" s="204"/>
      <c r="AK32" s="203">
        <v>0</v>
      </c>
      <c r="AL32" s="204"/>
      <c r="AM32" s="204"/>
      <c r="AN32" s="204"/>
      <c r="AO32" s="204"/>
      <c r="AR32" s="35"/>
      <c r="BE32" s="208"/>
    </row>
    <row r="33" spans="2:57" s="2" customFormat="1" ht="14.45" hidden="1" customHeight="1">
      <c r="B33" s="35"/>
      <c r="F33" s="36" t="s">
        <v>43</v>
      </c>
      <c r="L33" s="198">
        <v>0</v>
      </c>
      <c r="M33" s="197"/>
      <c r="N33" s="197"/>
      <c r="O33" s="197"/>
      <c r="P33" s="197"/>
      <c r="Q33" s="37"/>
      <c r="R33" s="37"/>
      <c r="S33" s="37"/>
      <c r="T33" s="37"/>
      <c r="U33" s="37"/>
      <c r="V33" s="37"/>
      <c r="W33" s="196">
        <f>ROUND(BD94, 2)</f>
        <v>0</v>
      </c>
      <c r="X33" s="197"/>
      <c r="Y33" s="197"/>
      <c r="Z33" s="197"/>
      <c r="AA33" s="197"/>
      <c r="AB33" s="197"/>
      <c r="AC33" s="197"/>
      <c r="AD33" s="197"/>
      <c r="AE33" s="197"/>
      <c r="AF33" s="37"/>
      <c r="AG33" s="37"/>
      <c r="AH33" s="37"/>
      <c r="AI33" s="37"/>
      <c r="AJ33" s="37"/>
      <c r="AK33" s="196">
        <v>0</v>
      </c>
      <c r="AL33" s="197"/>
      <c r="AM33" s="197"/>
      <c r="AN33" s="197"/>
      <c r="AO33" s="197"/>
      <c r="AP33" s="37"/>
      <c r="AQ33" s="37"/>
      <c r="AR33" s="38"/>
      <c r="AS33" s="37"/>
      <c r="AT33" s="37"/>
      <c r="AU33" s="37"/>
      <c r="AV33" s="37"/>
      <c r="AW33" s="37"/>
      <c r="AX33" s="37"/>
      <c r="AY33" s="37"/>
      <c r="AZ33" s="37"/>
      <c r="BE33" s="208"/>
    </row>
    <row r="34" spans="2:57" s="1" customFormat="1" ht="6.95" customHeight="1">
      <c r="B34" s="31"/>
      <c r="AR34" s="31"/>
      <c r="BE34" s="207"/>
    </row>
    <row r="35" spans="2:57" s="1" customFormat="1" ht="25.9" customHeight="1">
      <c r="B35" s="31"/>
      <c r="C35" s="39"/>
      <c r="D35" s="40" t="s">
        <v>44</v>
      </c>
      <c r="E35" s="41"/>
      <c r="F35" s="41"/>
      <c r="G35" s="41"/>
      <c r="H35" s="41"/>
      <c r="I35" s="41"/>
      <c r="J35" s="41"/>
      <c r="K35" s="41"/>
      <c r="L35" s="41"/>
      <c r="M35" s="41"/>
      <c r="N35" s="41"/>
      <c r="O35" s="41"/>
      <c r="P35" s="41"/>
      <c r="Q35" s="41"/>
      <c r="R35" s="41"/>
      <c r="S35" s="41"/>
      <c r="T35" s="42" t="s">
        <v>45</v>
      </c>
      <c r="U35" s="41"/>
      <c r="V35" s="41"/>
      <c r="W35" s="41"/>
      <c r="X35" s="202" t="s">
        <v>46</v>
      </c>
      <c r="Y35" s="200"/>
      <c r="Z35" s="200"/>
      <c r="AA35" s="200"/>
      <c r="AB35" s="200"/>
      <c r="AC35" s="41"/>
      <c r="AD35" s="41"/>
      <c r="AE35" s="41"/>
      <c r="AF35" s="41"/>
      <c r="AG35" s="41"/>
      <c r="AH35" s="41"/>
      <c r="AI35" s="41"/>
      <c r="AJ35" s="41"/>
      <c r="AK35" s="199">
        <f>SUM(AK26:AK33)</f>
        <v>0</v>
      </c>
      <c r="AL35" s="200"/>
      <c r="AM35" s="200"/>
      <c r="AN35" s="200"/>
      <c r="AO35" s="201"/>
      <c r="AP35" s="39"/>
      <c r="AQ35" s="39"/>
      <c r="AR35" s="31"/>
    </row>
    <row r="36" spans="2:57" s="1" customFormat="1" ht="6.95" customHeight="1">
      <c r="B36" s="31"/>
      <c r="AR36" s="31"/>
    </row>
    <row r="37" spans="2:57" s="1" customFormat="1" ht="14.45" customHeight="1">
      <c r="B37" s="31"/>
      <c r="AR37" s="31"/>
    </row>
    <row r="38" spans="2:57" ht="14.45" customHeight="1">
      <c r="B38" s="19"/>
      <c r="AR38" s="19"/>
    </row>
    <row r="39" spans="2:57" ht="14.45" customHeight="1">
      <c r="B39" s="19"/>
      <c r="AR39" s="19"/>
    </row>
    <row r="40" spans="2:57" ht="14.45" customHeight="1">
      <c r="B40" s="19"/>
      <c r="AR40" s="19"/>
    </row>
    <row r="41" spans="2:57" ht="14.45" customHeight="1">
      <c r="B41" s="19"/>
      <c r="AR41" s="19"/>
    </row>
    <row r="42" spans="2:57" ht="14.45" customHeight="1">
      <c r="B42" s="19"/>
      <c r="AR42" s="19"/>
    </row>
    <row r="43" spans="2:57" ht="14.45" customHeight="1">
      <c r="B43" s="19"/>
      <c r="AR43" s="19"/>
    </row>
    <row r="44" spans="2:57" ht="14.45" customHeight="1">
      <c r="B44" s="19"/>
      <c r="AR44" s="19"/>
    </row>
    <row r="45" spans="2:57" ht="14.45" customHeight="1">
      <c r="B45" s="19"/>
      <c r="AR45" s="19"/>
    </row>
    <row r="46" spans="2:57" ht="14.45" customHeight="1">
      <c r="B46" s="19"/>
      <c r="AR46" s="19"/>
    </row>
    <row r="47" spans="2:57" ht="14.45" customHeight="1">
      <c r="B47" s="19"/>
      <c r="AR47" s="19"/>
    </row>
    <row r="48" spans="2:57" ht="14.45" customHeight="1">
      <c r="B48" s="19"/>
      <c r="AR48" s="19"/>
    </row>
    <row r="49" spans="2:44" s="1" customFormat="1" ht="14.45" customHeight="1">
      <c r="B49" s="31"/>
      <c r="D49" s="43" t="s">
        <v>47</v>
      </c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44"/>
      <c r="P49" s="44"/>
      <c r="Q49" s="44"/>
      <c r="R49" s="44"/>
      <c r="S49" s="44"/>
      <c r="T49" s="44"/>
      <c r="U49" s="44"/>
      <c r="V49" s="44"/>
      <c r="W49" s="44"/>
      <c r="X49" s="44"/>
      <c r="Y49" s="44"/>
      <c r="Z49" s="44"/>
      <c r="AA49" s="44"/>
      <c r="AB49" s="44"/>
      <c r="AC49" s="44"/>
      <c r="AD49" s="44"/>
      <c r="AE49" s="44"/>
      <c r="AF49" s="44"/>
      <c r="AG49" s="44"/>
      <c r="AH49" s="43" t="s">
        <v>48</v>
      </c>
      <c r="AI49" s="44"/>
      <c r="AJ49" s="44"/>
      <c r="AK49" s="44"/>
      <c r="AL49" s="44"/>
      <c r="AM49" s="44"/>
      <c r="AN49" s="44"/>
      <c r="AO49" s="44"/>
      <c r="AR49" s="31"/>
    </row>
    <row r="50" spans="2:44">
      <c r="B50" s="19"/>
      <c r="AR50" s="19"/>
    </row>
    <row r="51" spans="2:44">
      <c r="B51" s="19"/>
      <c r="AR51" s="19"/>
    </row>
    <row r="52" spans="2:44">
      <c r="B52" s="19"/>
      <c r="AR52" s="19"/>
    </row>
    <row r="53" spans="2:44">
      <c r="B53" s="19"/>
      <c r="AR53" s="19"/>
    </row>
    <row r="54" spans="2:44">
      <c r="B54" s="19"/>
      <c r="AR54" s="19"/>
    </row>
    <row r="55" spans="2:44">
      <c r="B55" s="19"/>
      <c r="AR55" s="19"/>
    </row>
    <row r="56" spans="2:44">
      <c r="B56" s="19"/>
      <c r="AR56" s="19"/>
    </row>
    <row r="57" spans="2:44">
      <c r="B57" s="19"/>
      <c r="AR57" s="19"/>
    </row>
    <row r="58" spans="2:44">
      <c r="B58" s="19"/>
      <c r="AR58" s="19"/>
    </row>
    <row r="59" spans="2:44">
      <c r="B59" s="19"/>
      <c r="AR59" s="19"/>
    </row>
    <row r="60" spans="2:44" s="1" customFormat="1" ht="12.75">
      <c r="B60" s="31"/>
      <c r="D60" s="45" t="s">
        <v>49</v>
      </c>
      <c r="E60" s="33"/>
      <c r="F60" s="33"/>
      <c r="G60" s="33"/>
      <c r="H60" s="33"/>
      <c r="I60" s="33"/>
      <c r="J60" s="33"/>
      <c r="K60" s="33"/>
      <c r="L60" s="33"/>
      <c r="M60" s="33"/>
      <c r="N60" s="33"/>
      <c r="O60" s="33"/>
      <c r="P60" s="33"/>
      <c r="Q60" s="33"/>
      <c r="R60" s="33"/>
      <c r="S60" s="33"/>
      <c r="T60" s="33"/>
      <c r="U60" s="33"/>
      <c r="V60" s="45" t="s">
        <v>50</v>
      </c>
      <c r="W60" s="33"/>
      <c r="X60" s="33"/>
      <c r="Y60" s="33"/>
      <c r="Z60" s="33"/>
      <c r="AA60" s="33"/>
      <c r="AB60" s="33"/>
      <c r="AC60" s="33"/>
      <c r="AD60" s="33"/>
      <c r="AE60" s="33"/>
      <c r="AF60" s="33"/>
      <c r="AG60" s="33"/>
      <c r="AH60" s="45" t="s">
        <v>49</v>
      </c>
      <c r="AI60" s="33"/>
      <c r="AJ60" s="33"/>
      <c r="AK60" s="33"/>
      <c r="AL60" s="33"/>
      <c r="AM60" s="45" t="s">
        <v>50</v>
      </c>
      <c r="AN60" s="33"/>
      <c r="AO60" s="33"/>
      <c r="AR60" s="31"/>
    </row>
    <row r="61" spans="2:44">
      <c r="B61" s="19"/>
      <c r="AR61" s="19"/>
    </row>
    <row r="62" spans="2:44">
      <c r="B62" s="19"/>
      <c r="AR62" s="19"/>
    </row>
    <row r="63" spans="2:44">
      <c r="B63" s="19"/>
      <c r="AR63" s="19"/>
    </row>
    <row r="64" spans="2:44" s="1" customFormat="1" ht="12.75">
      <c r="B64" s="31"/>
      <c r="D64" s="43" t="s">
        <v>51</v>
      </c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44"/>
      <c r="P64" s="44"/>
      <c r="Q64" s="44"/>
      <c r="R64" s="44"/>
      <c r="S64" s="44"/>
      <c r="T64" s="44"/>
      <c r="U64" s="44"/>
      <c r="V64" s="44"/>
      <c r="W64" s="44"/>
      <c r="X64" s="44"/>
      <c r="Y64" s="44"/>
      <c r="Z64" s="44"/>
      <c r="AA64" s="44"/>
      <c r="AB64" s="44"/>
      <c r="AC64" s="44"/>
      <c r="AD64" s="44"/>
      <c r="AE64" s="44"/>
      <c r="AF64" s="44"/>
      <c r="AG64" s="44"/>
      <c r="AH64" s="43" t="s">
        <v>52</v>
      </c>
      <c r="AI64" s="44"/>
      <c r="AJ64" s="44"/>
      <c r="AK64" s="44"/>
      <c r="AL64" s="44"/>
      <c r="AM64" s="44"/>
      <c r="AN64" s="44"/>
      <c r="AO64" s="44"/>
      <c r="AR64" s="31"/>
    </row>
    <row r="65" spans="2:44">
      <c r="B65" s="19"/>
      <c r="AR65" s="19"/>
    </row>
    <row r="66" spans="2:44">
      <c r="B66" s="19"/>
      <c r="AR66" s="19"/>
    </row>
    <row r="67" spans="2:44">
      <c r="B67" s="19"/>
      <c r="AR67" s="19"/>
    </row>
    <row r="68" spans="2:44">
      <c r="B68" s="19"/>
      <c r="AR68" s="19"/>
    </row>
    <row r="69" spans="2:44">
      <c r="B69" s="19"/>
      <c r="AR69" s="19"/>
    </row>
    <row r="70" spans="2:44">
      <c r="B70" s="19"/>
      <c r="AR70" s="19"/>
    </row>
    <row r="71" spans="2:44">
      <c r="B71" s="19"/>
      <c r="AR71" s="19"/>
    </row>
    <row r="72" spans="2:44">
      <c r="B72" s="19"/>
      <c r="AR72" s="19"/>
    </row>
    <row r="73" spans="2:44">
      <c r="B73" s="19"/>
      <c r="AR73" s="19"/>
    </row>
    <row r="74" spans="2:44">
      <c r="B74" s="19"/>
      <c r="AR74" s="19"/>
    </row>
    <row r="75" spans="2:44" s="1" customFormat="1" ht="12.75">
      <c r="B75" s="31"/>
      <c r="D75" s="45" t="s">
        <v>49</v>
      </c>
      <c r="E75" s="33"/>
      <c r="F75" s="33"/>
      <c r="G75" s="33"/>
      <c r="H75" s="33"/>
      <c r="I75" s="33"/>
      <c r="J75" s="33"/>
      <c r="K75" s="33"/>
      <c r="L75" s="33"/>
      <c r="M75" s="33"/>
      <c r="N75" s="33"/>
      <c r="O75" s="33"/>
      <c r="P75" s="33"/>
      <c r="Q75" s="33"/>
      <c r="R75" s="33"/>
      <c r="S75" s="33"/>
      <c r="T75" s="33"/>
      <c r="U75" s="33"/>
      <c r="V75" s="45" t="s">
        <v>50</v>
      </c>
      <c r="W75" s="33"/>
      <c r="X75" s="33"/>
      <c r="Y75" s="33"/>
      <c r="Z75" s="33"/>
      <c r="AA75" s="33"/>
      <c r="AB75" s="33"/>
      <c r="AC75" s="33"/>
      <c r="AD75" s="33"/>
      <c r="AE75" s="33"/>
      <c r="AF75" s="33"/>
      <c r="AG75" s="33"/>
      <c r="AH75" s="45" t="s">
        <v>49</v>
      </c>
      <c r="AI75" s="33"/>
      <c r="AJ75" s="33"/>
      <c r="AK75" s="33"/>
      <c r="AL75" s="33"/>
      <c r="AM75" s="45" t="s">
        <v>50</v>
      </c>
      <c r="AN75" s="33"/>
      <c r="AO75" s="33"/>
      <c r="AR75" s="31"/>
    </row>
    <row r="76" spans="2:44" s="1" customFormat="1">
      <c r="B76" s="31"/>
      <c r="AR76" s="31"/>
    </row>
    <row r="77" spans="2:44" s="1" customFormat="1" ht="6.95" customHeight="1">
      <c r="B77" s="46"/>
      <c r="C77" s="47"/>
      <c r="D77" s="47"/>
      <c r="E77" s="47"/>
      <c r="F77" s="47"/>
      <c r="G77" s="47"/>
      <c r="H77" s="47"/>
      <c r="I77" s="47"/>
      <c r="J77" s="47"/>
      <c r="K77" s="47"/>
      <c r="L77" s="47"/>
      <c r="M77" s="47"/>
      <c r="N77" s="47"/>
      <c r="O77" s="47"/>
      <c r="P77" s="47"/>
      <c r="Q77" s="47"/>
      <c r="R77" s="47"/>
      <c r="S77" s="47"/>
      <c r="T77" s="47"/>
      <c r="U77" s="47"/>
      <c r="V77" s="47"/>
      <c r="W77" s="47"/>
      <c r="X77" s="47"/>
      <c r="Y77" s="47"/>
      <c r="Z77" s="47"/>
      <c r="AA77" s="47"/>
      <c r="AB77" s="47"/>
      <c r="AC77" s="47"/>
      <c r="AD77" s="47"/>
      <c r="AE77" s="47"/>
      <c r="AF77" s="47"/>
      <c r="AG77" s="47"/>
      <c r="AH77" s="47"/>
      <c r="AI77" s="47"/>
      <c r="AJ77" s="47"/>
      <c r="AK77" s="47"/>
      <c r="AL77" s="47"/>
      <c r="AM77" s="47"/>
      <c r="AN77" s="47"/>
      <c r="AO77" s="47"/>
      <c r="AP77" s="47"/>
      <c r="AQ77" s="47"/>
      <c r="AR77" s="31"/>
    </row>
    <row r="81" spans="1:91" s="1" customFormat="1" ht="6.95" customHeight="1">
      <c r="B81" s="48"/>
      <c r="C81" s="49"/>
      <c r="D81" s="49"/>
      <c r="E81" s="49"/>
      <c r="F81" s="49"/>
      <c r="G81" s="49"/>
      <c r="H81" s="49"/>
      <c r="I81" s="49"/>
      <c r="J81" s="49"/>
      <c r="K81" s="49"/>
      <c r="L81" s="49"/>
      <c r="M81" s="49"/>
      <c r="N81" s="49"/>
      <c r="O81" s="49"/>
      <c r="P81" s="49"/>
      <c r="Q81" s="49"/>
      <c r="R81" s="49"/>
      <c r="S81" s="49"/>
      <c r="T81" s="49"/>
      <c r="U81" s="49"/>
      <c r="V81" s="49"/>
      <c r="W81" s="49"/>
      <c r="X81" s="49"/>
      <c r="Y81" s="49"/>
      <c r="Z81" s="49"/>
      <c r="AA81" s="49"/>
      <c r="AB81" s="49"/>
      <c r="AC81" s="49"/>
      <c r="AD81" s="49"/>
      <c r="AE81" s="49"/>
      <c r="AF81" s="49"/>
      <c r="AG81" s="49"/>
      <c r="AH81" s="49"/>
      <c r="AI81" s="49"/>
      <c r="AJ81" s="49"/>
      <c r="AK81" s="49"/>
      <c r="AL81" s="49"/>
      <c r="AM81" s="49"/>
      <c r="AN81" s="49"/>
      <c r="AO81" s="49"/>
      <c r="AP81" s="49"/>
      <c r="AQ81" s="49"/>
      <c r="AR81" s="31"/>
    </row>
    <row r="82" spans="1:91" s="1" customFormat="1" ht="24.95" customHeight="1">
      <c r="B82" s="31"/>
      <c r="C82" s="20" t="s">
        <v>53</v>
      </c>
      <c r="AR82" s="31"/>
    </row>
    <row r="83" spans="1:91" s="1" customFormat="1" ht="6.95" customHeight="1">
      <c r="B83" s="31"/>
      <c r="AR83" s="31"/>
    </row>
    <row r="84" spans="1:91" s="3" customFormat="1" ht="12" customHeight="1">
      <c r="B84" s="50"/>
      <c r="C84" s="26" t="s">
        <v>12</v>
      </c>
      <c r="L84" s="3" t="str">
        <f>K5</f>
        <v>10416</v>
      </c>
      <c r="AR84" s="50"/>
    </row>
    <row r="85" spans="1:91" s="4" customFormat="1" ht="36.950000000000003" customHeight="1">
      <c r="B85" s="51"/>
      <c r="C85" s="52" t="s">
        <v>15</v>
      </c>
      <c r="L85" s="227" t="str">
        <f>K6</f>
        <v>REVITALIZÁCIA FONTÁNY V ZUZKINOM PARKU - REVÍZIA 23012026</v>
      </c>
      <c r="M85" s="228"/>
      <c r="N85" s="228"/>
      <c r="O85" s="228"/>
      <c r="P85" s="228"/>
      <c r="Q85" s="228"/>
      <c r="R85" s="228"/>
      <c r="S85" s="228"/>
      <c r="T85" s="228"/>
      <c r="U85" s="228"/>
      <c r="V85" s="228"/>
      <c r="W85" s="228"/>
      <c r="X85" s="228"/>
      <c r="Y85" s="228"/>
      <c r="Z85" s="228"/>
      <c r="AA85" s="228"/>
      <c r="AB85" s="228"/>
      <c r="AC85" s="228"/>
      <c r="AD85" s="228"/>
      <c r="AE85" s="228"/>
      <c r="AF85" s="228"/>
      <c r="AG85" s="228"/>
      <c r="AH85" s="228"/>
      <c r="AI85" s="228"/>
      <c r="AJ85" s="228"/>
      <c r="AK85" s="228"/>
      <c r="AL85" s="228"/>
      <c r="AM85" s="228"/>
      <c r="AN85" s="228"/>
      <c r="AO85" s="228"/>
      <c r="AR85" s="51"/>
    </row>
    <row r="86" spans="1:91" s="1" customFormat="1" ht="6.95" customHeight="1">
      <c r="B86" s="31"/>
      <c r="AR86" s="31"/>
    </row>
    <row r="87" spans="1:91" s="1" customFormat="1" ht="12" customHeight="1">
      <c r="B87" s="31"/>
      <c r="C87" s="26" t="s">
        <v>19</v>
      </c>
      <c r="L87" s="53" t="str">
        <f>IF(K8="","",K8)</f>
        <v>Zuzkin park, Košice</v>
      </c>
      <c r="AI87" s="26" t="s">
        <v>21</v>
      </c>
      <c r="AM87" s="229" t="str">
        <f>IF(AN8= "","",AN8)</f>
        <v>23. 1. 2026</v>
      </c>
      <c r="AN87" s="229"/>
      <c r="AR87" s="31"/>
    </row>
    <row r="88" spans="1:91" s="1" customFormat="1" ht="6.95" customHeight="1">
      <c r="B88" s="31"/>
      <c r="AR88" s="31"/>
    </row>
    <row r="89" spans="1:91" s="1" customFormat="1" ht="25.7" customHeight="1">
      <c r="B89" s="31"/>
      <c r="C89" s="26" t="s">
        <v>23</v>
      </c>
      <c r="L89" s="3" t="str">
        <f>IF(E11= "","",E11)</f>
        <v xml:space="preserve"> </v>
      </c>
      <c r="AI89" s="26" t="s">
        <v>29</v>
      </c>
      <c r="AM89" s="230" t="str">
        <f>IF(E17="","",E17)</f>
        <v>3linea s.r.o., Jesenského 26, Košice</v>
      </c>
      <c r="AN89" s="231"/>
      <c r="AO89" s="231"/>
      <c r="AP89" s="231"/>
      <c r="AR89" s="31"/>
      <c r="AS89" s="232" t="s">
        <v>54</v>
      </c>
      <c r="AT89" s="233"/>
      <c r="AU89" s="55"/>
      <c r="AV89" s="55"/>
      <c r="AW89" s="55"/>
      <c r="AX89" s="55"/>
      <c r="AY89" s="55"/>
      <c r="AZ89" s="55"/>
      <c r="BA89" s="55"/>
      <c r="BB89" s="55"/>
      <c r="BC89" s="55"/>
      <c r="BD89" s="56"/>
    </row>
    <row r="90" spans="1:91" s="1" customFormat="1" ht="15.2" customHeight="1">
      <c r="B90" s="31"/>
      <c r="C90" s="26" t="s">
        <v>27</v>
      </c>
      <c r="L90" s="3" t="str">
        <f>IF(E14= "Vyplň údaj","",E14)</f>
        <v/>
      </c>
      <c r="AI90" s="26" t="s">
        <v>32</v>
      </c>
      <c r="AM90" s="230" t="str">
        <f>IF(E20="","",E20)</f>
        <v xml:space="preserve"> </v>
      </c>
      <c r="AN90" s="231"/>
      <c r="AO90" s="231"/>
      <c r="AP90" s="231"/>
      <c r="AR90" s="31"/>
      <c r="AS90" s="234"/>
      <c r="AT90" s="235"/>
      <c r="BD90" s="57"/>
    </row>
    <row r="91" spans="1:91" s="1" customFormat="1" ht="10.9" customHeight="1">
      <c r="B91" s="31"/>
      <c r="AR91" s="31"/>
      <c r="AS91" s="234"/>
      <c r="AT91" s="235"/>
      <c r="BD91" s="57"/>
    </row>
    <row r="92" spans="1:91" s="1" customFormat="1" ht="29.25" customHeight="1">
      <c r="B92" s="31"/>
      <c r="C92" s="220" t="s">
        <v>55</v>
      </c>
      <c r="D92" s="221"/>
      <c r="E92" s="221"/>
      <c r="F92" s="221"/>
      <c r="G92" s="221"/>
      <c r="H92" s="58"/>
      <c r="I92" s="223" t="s">
        <v>56</v>
      </c>
      <c r="J92" s="221"/>
      <c r="K92" s="221"/>
      <c r="L92" s="221"/>
      <c r="M92" s="221"/>
      <c r="N92" s="221"/>
      <c r="O92" s="221"/>
      <c r="P92" s="221"/>
      <c r="Q92" s="221"/>
      <c r="R92" s="221"/>
      <c r="S92" s="221"/>
      <c r="T92" s="221"/>
      <c r="U92" s="221"/>
      <c r="V92" s="221"/>
      <c r="W92" s="221"/>
      <c r="X92" s="221"/>
      <c r="Y92" s="221"/>
      <c r="Z92" s="221"/>
      <c r="AA92" s="221"/>
      <c r="AB92" s="221"/>
      <c r="AC92" s="221"/>
      <c r="AD92" s="221"/>
      <c r="AE92" s="221"/>
      <c r="AF92" s="221"/>
      <c r="AG92" s="222" t="s">
        <v>57</v>
      </c>
      <c r="AH92" s="221"/>
      <c r="AI92" s="221"/>
      <c r="AJ92" s="221"/>
      <c r="AK92" s="221"/>
      <c r="AL92" s="221"/>
      <c r="AM92" s="221"/>
      <c r="AN92" s="223" t="s">
        <v>58</v>
      </c>
      <c r="AO92" s="221"/>
      <c r="AP92" s="224"/>
      <c r="AQ92" s="59" t="s">
        <v>59</v>
      </c>
      <c r="AR92" s="31"/>
      <c r="AS92" s="60" t="s">
        <v>60</v>
      </c>
      <c r="AT92" s="61" t="s">
        <v>61</v>
      </c>
      <c r="AU92" s="61" t="s">
        <v>62</v>
      </c>
      <c r="AV92" s="61" t="s">
        <v>63</v>
      </c>
      <c r="AW92" s="61" t="s">
        <v>64</v>
      </c>
      <c r="AX92" s="61" t="s">
        <v>65</v>
      </c>
      <c r="AY92" s="61" t="s">
        <v>66</v>
      </c>
      <c r="AZ92" s="61" t="s">
        <v>67</v>
      </c>
      <c r="BA92" s="61" t="s">
        <v>68</v>
      </c>
      <c r="BB92" s="61" t="s">
        <v>69</v>
      </c>
      <c r="BC92" s="61" t="s">
        <v>70</v>
      </c>
      <c r="BD92" s="62" t="s">
        <v>71</v>
      </c>
    </row>
    <row r="93" spans="1:91" s="1" customFormat="1" ht="10.9" customHeight="1">
      <c r="B93" s="31"/>
      <c r="AR93" s="31"/>
      <c r="AS93" s="63"/>
      <c r="AT93" s="55"/>
      <c r="AU93" s="55"/>
      <c r="AV93" s="55"/>
      <c r="AW93" s="55"/>
      <c r="AX93" s="55"/>
      <c r="AY93" s="55"/>
      <c r="AZ93" s="55"/>
      <c r="BA93" s="55"/>
      <c r="BB93" s="55"/>
      <c r="BC93" s="55"/>
      <c r="BD93" s="56"/>
    </row>
    <row r="94" spans="1:91" s="5" customFormat="1" ht="32.450000000000003" customHeight="1">
      <c r="B94" s="64"/>
      <c r="C94" s="65" t="s">
        <v>72</v>
      </c>
      <c r="D94" s="66"/>
      <c r="E94" s="66"/>
      <c r="F94" s="66"/>
      <c r="G94" s="66"/>
      <c r="H94" s="66"/>
      <c r="I94" s="66"/>
      <c r="J94" s="66"/>
      <c r="K94" s="66"/>
      <c r="L94" s="66"/>
      <c r="M94" s="66"/>
      <c r="N94" s="66"/>
      <c r="O94" s="66"/>
      <c r="P94" s="66"/>
      <c r="Q94" s="66"/>
      <c r="R94" s="66"/>
      <c r="S94" s="66"/>
      <c r="T94" s="66"/>
      <c r="U94" s="66"/>
      <c r="V94" s="66"/>
      <c r="W94" s="66"/>
      <c r="X94" s="66"/>
      <c r="Y94" s="66"/>
      <c r="Z94" s="66"/>
      <c r="AA94" s="66"/>
      <c r="AB94" s="66"/>
      <c r="AC94" s="66"/>
      <c r="AD94" s="66"/>
      <c r="AE94" s="66"/>
      <c r="AF94" s="66"/>
      <c r="AG94" s="225">
        <f>ROUND(SUM(AG95:AG99),2)</f>
        <v>0</v>
      </c>
      <c r="AH94" s="225"/>
      <c r="AI94" s="225"/>
      <c r="AJ94" s="225"/>
      <c r="AK94" s="225"/>
      <c r="AL94" s="225"/>
      <c r="AM94" s="225"/>
      <c r="AN94" s="226">
        <f t="shared" ref="AN94:AN99" si="0">SUM(AG94,AT94)</f>
        <v>0</v>
      </c>
      <c r="AO94" s="226"/>
      <c r="AP94" s="226"/>
      <c r="AQ94" s="68" t="s">
        <v>1</v>
      </c>
      <c r="AR94" s="64"/>
      <c r="AS94" s="69">
        <f>ROUND(SUM(AS95:AS99),2)</f>
        <v>0</v>
      </c>
      <c r="AT94" s="70">
        <f t="shared" ref="AT94:AT99" si="1">ROUND(SUM(AV94:AW94),2)</f>
        <v>0</v>
      </c>
      <c r="AU94" s="71">
        <f>ROUND(SUM(AU95:AU99),5)</f>
        <v>0</v>
      </c>
      <c r="AV94" s="70">
        <f>ROUND(AZ94*L29,2)</f>
        <v>0</v>
      </c>
      <c r="AW94" s="70">
        <f>ROUND(BA94*L30,2)</f>
        <v>0</v>
      </c>
      <c r="AX94" s="70">
        <f>ROUND(BB94*L29,2)</f>
        <v>0</v>
      </c>
      <c r="AY94" s="70">
        <f>ROUND(BC94*L30,2)</f>
        <v>0</v>
      </c>
      <c r="AZ94" s="70">
        <f>ROUND(SUM(AZ95:AZ99),2)</f>
        <v>0</v>
      </c>
      <c r="BA94" s="70">
        <f>ROUND(SUM(BA95:BA99),2)</f>
        <v>0</v>
      </c>
      <c r="BB94" s="70">
        <f>ROUND(SUM(BB95:BB99),2)</f>
        <v>0</v>
      </c>
      <c r="BC94" s="70">
        <f>ROUND(SUM(BC95:BC99),2)</f>
        <v>0</v>
      </c>
      <c r="BD94" s="72">
        <f>ROUND(SUM(BD95:BD99),2)</f>
        <v>0</v>
      </c>
      <c r="BS94" s="73" t="s">
        <v>73</v>
      </c>
      <c r="BT94" s="73" t="s">
        <v>74</v>
      </c>
      <c r="BU94" s="74" t="s">
        <v>75</v>
      </c>
      <c r="BV94" s="73" t="s">
        <v>76</v>
      </c>
      <c r="BW94" s="73" t="s">
        <v>4</v>
      </c>
      <c r="BX94" s="73" t="s">
        <v>77</v>
      </c>
      <c r="CL94" s="73" t="s">
        <v>1</v>
      </c>
    </row>
    <row r="95" spans="1:91" s="6" customFormat="1" ht="16.5" customHeight="1">
      <c r="A95" s="75" t="s">
        <v>78</v>
      </c>
      <c r="B95" s="76"/>
      <c r="C95" s="77"/>
      <c r="D95" s="219" t="s">
        <v>79</v>
      </c>
      <c r="E95" s="219"/>
      <c r="F95" s="219"/>
      <c r="G95" s="219"/>
      <c r="H95" s="219"/>
      <c r="I95" s="78"/>
      <c r="J95" s="219" t="s">
        <v>80</v>
      </c>
      <c r="K95" s="219"/>
      <c r="L95" s="219"/>
      <c r="M95" s="219"/>
      <c r="N95" s="219"/>
      <c r="O95" s="219"/>
      <c r="P95" s="219"/>
      <c r="Q95" s="219"/>
      <c r="R95" s="219"/>
      <c r="S95" s="219"/>
      <c r="T95" s="219"/>
      <c r="U95" s="219"/>
      <c r="V95" s="219"/>
      <c r="W95" s="219"/>
      <c r="X95" s="219"/>
      <c r="Y95" s="219"/>
      <c r="Z95" s="219"/>
      <c r="AA95" s="219"/>
      <c r="AB95" s="219"/>
      <c r="AC95" s="219"/>
      <c r="AD95" s="219"/>
      <c r="AE95" s="219"/>
      <c r="AF95" s="219"/>
      <c r="AG95" s="217">
        <f>'01 - Architektonicko stav...'!J30</f>
        <v>0</v>
      </c>
      <c r="AH95" s="218"/>
      <c r="AI95" s="218"/>
      <c r="AJ95" s="218"/>
      <c r="AK95" s="218"/>
      <c r="AL95" s="218"/>
      <c r="AM95" s="218"/>
      <c r="AN95" s="217">
        <f t="shared" si="0"/>
        <v>0</v>
      </c>
      <c r="AO95" s="218"/>
      <c r="AP95" s="218"/>
      <c r="AQ95" s="79" t="s">
        <v>81</v>
      </c>
      <c r="AR95" s="76"/>
      <c r="AS95" s="80">
        <v>0</v>
      </c>
      <c r="AT95" s="81">
        <f t="shared" si="1"/>
        <v>0</v>
      </c>
      <c r="AU95" s="82">
        <f>'01 - Architektonicko stav...'!P129</f>
        <v>0</v>
      </c>
      <c r="AV95" s="81">
        <f>'01 - Architektonicko stav...'!J33</f>
        <v>0</v>
      </c>
      <c r="AW95" s="81">
        <f>'01 - Architektonicko stav...'!J34</f>
        <v>0</v>
      </c>
      <c r="AX95" s="81">
        <f>'01 - Architektonicko stav...'!J35</f>
        <v>0</v>
      </c>
      <c r="AY95" s="81">
        <f>'01 - Architektonicko stav...'!J36</f>
        <v>0</v>
      </c>
      <c r="AZ95" s="81">
        <f>'01 - Architektonicko stav...'!F33</f>
        <v>0</v>
      </c>
      <c r="BA95" s="81">
        <f>'01 - Architektonicko stav...'!F34</f>
        <v>0</v>
      </c>
      <c r="BB95" s="81">
        <f>'01 - Architektonicko stav...'!F35</f>
        <v>0</v>
      </c>
      <c r="BC95" s="81">
        <f>'01 - Architektonicko stav...'!F36</f>
        <v>0</v>
      </c>
      <c r="BD95" s="83">
        <f>'01 - Architektonicko stav...'!F37</f>
        <v>0</v>
      </c>
      <c r="BT95" s="84" t="s">
        <v>82</v>
      </c>
      <c r="BV95" s="84" t="s">
        <v>76</v>
      </c>
      <c r="BW95" s="84" t="s">
        <v>83</v>
      </c>
      <c r="BX95" s="84" t="s">
        <v>4</v>
      </c>
      <c r="CL95" s="84" t="s">
        <v>1</v>
      </c>
      <c r="CM95" s="84" t="s">
        <v>74</v>
      </c>
    </row>
    <row r="96" spans="1:91" s="6" customFormat="1" ht="16.5" customHeight="1">
      <c r="A96" s="75" t="s">
        <v>78</v>
      </c>
      <c r="B96" s="76"/>
      <c r="C96" s="77"/>
      <c r="D96" s="219" t="s">
        <v>84</v>
      </c>
      <c r="E96" s="219"/>
      <c r="F96" s="219"/>
      <c r="G96" s="219"/>
      <c r="H96" s="219"/>
      <c r="I96" s="78"/>
      <c r="J96" s="219" t="s">
        <v>85</v>
      </c>
      <c r="K96" s="219"/>
      <c r="L96" s="219"/>
      <c r="M96" s="219"/>
      <c r="N96" s="219"/>
      <c r="O96" s="219"/>
      <c r="P96" s="219"/>
      <c r="Q96" s="219"/>
      <c r="R96" s="219"/>
      <c r="S96" s="219"/>
      <c r="T96" s="219"/>
      <c r="U96" s="219"/>
      <c r="V96" s="219"/>
      <c r="W96" s="219"/>
      <c r="X96" s="219"/>
      <c r="Y96" s="219"/>
      <c r="Z96" s="219"/>
      <c r="AA96" s="219"/>
      <c r="AB96" s="219"/>
      <c r="AC96" s="219"/>
      <c r="AD96" s="219"/>
      <c r="AE96" s="219"/>
      <c r="AF96" s="219"/>
      <c r="AG96" s="217">
        <f>'02 - Zdravotechnika'!J30</f>
        <v>0</v>
      </c>
      <c r="AH96" s="218"/>
      <c r="AI96" s="218"/>
      <c r="AJ96" s="218"/>
      <c r="AK96" s="218"/>
      <c r="AL96" s="218"/>
      <c r="AM96" s="218"/>
      <c r="AN96" s="217">
        <f t="shared" si="0"/>
        <v>0</v>
      </c>
      <c r="AO96" s="218"/>
      <c r="AP96" s="218"/>
      <c r="AQ96" s="79" t="s">
        <v>81</v>
      </c>
      <c r="AR96" s="76"/>
      <c r="AS96" s="80">
        <v>0</v>
      </c>
      <c r="AT96" s="81">
        <f t="shared" si="1"/>
        <v>0</v>
      </c>
      <c r="AU96" s="82">
        <f>'02 - Zdravotechnika'!P124</f>
        <v>0</v>
      </c>
      <c r="AV96" s="81">
        <f>'02 - Zdravotechnika'!J33</f>
        <v>0</v>
      </c>
      <c r="AW96" s="81">
        <f>'02 - Zdravotechnika'!J34</f>
        <v>0</v>
      </c>
      <c r="AX96" s="81">
        <f>'02 - Zdravotechnika'!J35</f>
        <v>0</v>
      </c>
      <c r="AY96" s="81">
        <f>'02 - Zdravotechnika'!J36</f>
        <v>0</v>
      </c>
      <c r="AZ96" s="81">
        <f>'02 - Zdravotechnika'!F33</f>
        <v>0</v>
      </c>
      <c r="BA96" s="81">
        <f>'02 - Zdravotechnika'!F34</f>
        <v>0</v>
      </c>
      <c r="BB96" s="81">
        <f>'02 - Zdravotechnika'!F35</f>
        <v>0</v>
      </c>
      <c r="BC96" s="81">
        <f>'02 - Zdravotechnika'!F36</f>
        <v>0</v>
      </c>
      <c r="BD96" s="83">
        <f>'02 - Zdravotechnika'!F37</f>
        <v>0</v>
      </c>
      <c r="BT96" s="84" t="s">
        <v>82</v>
      </c>
      <c r="BV96" s="84" t="s">
        <v>76</v>
      </c>
      <c r="BW96" s="84" t="s">
        <v>86</v>
      </c>
      <c r="BX96" s="84" t="s">
        <v>4</v>
      </c>
      <c r="CL96" s="84" t="s">
        <v>1</v>
      </c>
      <c r="CM96" s="84" t="s">
        <v>74</v>
      </c>
    </row>
    <row r="97" spans="1:91" s="6" customFormat="1" ht="16.5" customHeight="1">
      <c r="A97" s="75" t="s">
        <v>78</v>
      </c>
      <c r="B97" s="76"/>
      <c r="C97" s="77"/>
      <c r="D97" s="219" t="s">
        <v>87</v>
      </c>
      <c r="E97" s="219"/>
      <c r="F97" s="219"/>
      <c r="G97" s="219"/>
      <c r="H97" s="219"/>
      <c r="I97" s="78"/>
      <c r="J97" s="219" t="s">
        <v>88</v>
      </c>
      <c r="K97" s="219"/>
      <c r="L97" s="219"/>
      <c r="M97" s="219"/>
      <c r="N97" s="219"/>
      <c r="O97" s="219"/>
      <c r="P97" s="219"/>
      <c r="Q97" s="219"/>
      <c r="R97" s="219"/>
      <c r="S97" s="219"/>
      <c r="T97" s="219"/>
      <c r="U97" s="219"/>
      <c r="V97" s="219"/>
      <c r="W97" s="219"/>
      <c r="X97" s="219"/>
      <c r="Y97" s="219"/>
      <c r="Z97" s="219"/>
      <c r="AA97" s="219"/>
      <c r="AB97" s="219"/>
      <c r="AC97" s="219"/>
      <c r="AD97" s="219"/>
      <c r="AE97" s="219"/>
      <c r="AF97" s="219"/>
      <c r="AG97" s="217">
        <f>'03 - Elektroinštalácia'!J30</f>
        <v>0</v>
      </c>
      <c r="AH97" s="218"/>
      <c r="AI97" s="218"/>
      <c r="AJ97" s="218"/>
      <c r="AK97" s="218"/>
      <c r="AL97" s="218"/>
      <c r="AM97" s="218"/>
      <c r="AN97" s="217">
        <f t="shared" si="0"/>
        <v>0</v>
      </c>
      <c r="AO97" s="218"/>
      <c r="AP97" s="218"/>
      <c r="AQ97" s="79" t="s">
        <v>81</v>
      </c>
      <c r="AR97" s="76"/>
      <c r="AS97" s="80">
        <v>0</v>
      </c>
      <c r="AT97" s="81">
        <f t="shared" si="1"/>
        <v>0</v>
      </c>
      <c r="AU97" s="82">
        <f>'03 - Elektroinštalácia'!P127</f>
        <v>0</v>
      </c>
      <c r="AV97" s="81">
        <f>'03 - Elektroinštalácia'!J33</f>
        <v>0</v>
      </c>
      <c r="AW97" s="81">
        <f>'03 - Elektroinštalácia'!J34</f>
        <v>0</v>
      </c>
      <c r="AX97" s="81">
        <f>'03 - Elektroinštalácia'!J35</f>
        <v>0</v>
      </c>
      <c r="AY97" s="81">
        <f>'03 - Elektroinštalácia'!J36</f>
        <v>0</v>
      </c>
      <c r="AZ97" s="81">
        <f>'03 - Elektroinštalácia'!F33</f>
        <v>0</v>
      </c>
      <c r="BA97" s="81">
        <f>'03 - Elektroinštalácia'!F34</f>
        <v>0</v>
      </c>
      <c r="BB97" s="81">
        <f>'03 - Elektroinštalácia'!F35</f>
        <v>0</v>
      </c>
      <c r="BC97" s="81">
        <f>'03 - Elektroinštalácia'!F36</f>
        <v>0</v>
      </c>
      <c r="BD97" s="83">
        <f>'03 - Elektroinštalácia'!F37</f>
        <v>0</v>
      </c>
      <c r="BT97" s="84" t="s">
        <v>82</v>
      </c>
      <c r="BV97" s="84" t="s">
        <v>76</v>
      </c>
      <c r="BW97" s="84" t="s">
        <v>89</v>
      </c>
      <c r="BX97" s="84" t="s">
        <v>4</v>
      </c>
      <c r="CL97" s="84" t="s">
        <v>25</v>
      </c>
      <c r="CM97" s="84" t="s">
        <v>74</v>
      </c>
    </row>
    <row r="98" spans="1:91" s="6" customFormat="1" ht="16.5" customHeight="1">
      <c r="A98" s="75" t="s">
        <v>78</v>
      </c>
      <c r="B98" s="76"/>
      <c r="C98" s="77"/>
      <c r="D98" s="219" t="s">
        <v>90</v>
      </c>
      <c r="E98" s="219"/>
      <c r="F98" s="219"/>
      <c r="G98" s="219"/>
      <c r="H98" s="219"/>
      <c r="I98" s="78"/>
      <c r="J98" s="219" t="s">
        <v>91</v>
      </c>
      <c r="K98" s="219"/>
      <c r="L98" s="219"/>
      <c r="M98" s="219"/>
      <c r="N98" s="219"/>
      <c r="O98" s="219"/>
      <c r="P98" s="219"/>
      <c r="Q98" s="219"/>
      <c r="R98" s="219"/>
      <c r="S98" s="219"/>
      <c r="T98" s="219"/>
      <c r="U98" s="219"/>
      <c r="V98" s="219"/>
      <c r="W98" s="219"/>
      <c r="X98" s="219"/>
      <c r="Y98" s="219"/>
      <c r="Z98" s="219"/>
      <c r="AA98" s="219"/>
      <c r="AB98" s="219"/>
      <c r="AC98" s="219"/>
      <c r="AD98" s="219"/>
      <c r="AE98" s="219"/>
      <c r="AF98" s="219"/>
      <c r="AG98" s="217">
        <f>'04 - Technológia'!J30</f>
        <v>0</v>
      </c>
      <c r="AH98" s="218"/>
      <c r="AI98" s="218"/>
      <c r="AJ98" s="218"/>
      <c r="AK98" s="218"/>
      <c r="AL98" s="218"/>
      <c r="AM98" s="218"/>
      <c r="AN98" s="217">
        <f t="shared" si="0"/>
        <v>0</v>
      </c>
      <c r="AO98" s="218"/>
      <c r="AP98" s="218"/>
      <c r="AQ98" s="79" t="s">
        <v>81</v>
      </c>
      <c r="AR98" s="76"/>
      <c r="AS98" s="80">
        <v>0</v>
      </c>
      <c r="AT98" s="81">
        <f t="shared" si="1"/>
        <v>0</v>
      </c>
      <c r="AU98" s="82">
        <f>'04 - Technológia'!P121</f>
        <v>0</v>
      </c>
      <c r="AV98" s="81">
        <f>'04 - Technológia'!J33</f>
        <v>0</v>
      </c>
      <c r="AW98" s="81">
        <f>'04 - Technológia'!J34</f>
        <v>0</v>
      </c>
      <c r="AX98" s="81">
        <f>'04 - Technológia'!J35</f>
        <v>0</v>
      </c>
      <c r="AY98" s="81">
        <f>'04 - Technológia'!J36</f>
        <v>0</v>
      </c>
      <c r="AZ98" s="81">
        <f>'04 - Technológia'!F33</f>
        <v>0</v>
      </c>
      <c r="BA98" s="81">
        <f>'04 - Technológia'!F34</f>
        <v>0</v>
      </c>
      <c r="BB98" s="81">
        <f>'04 - Technológia'!F35</f>
        <v>0</v>
      </c>
      <c r="BC98" s="81">
        <f>'04 - Technológia'!F36</f>
        <v>0</v>
      </c>
      <c r="BD98" s="83">
        <f>'04 - Technológia'!F37</f>
        <v>0</v>
      </c>
      <c r="BT98" s="84" t="s">
        <v>82</v>
      </c>
      <c r="BV98" s="84" t="s">
        <v>76</v>
      </c>
      <c r="BW98" s="84" t="s">
        <v>92</v>
      </c>
      <c r="BX98" s="84" t="s">
        <v>4</v>
      </c>
      <c r="CL98" s="84" t="s">
        <v>1</v>
      </c>
      <c r="CM98" s="84" t="s">
        <v>74</v>
      </c>
    </row>
    <row r="99" spans="1:91" s="6" customFormat="1" ht="24.75" customHeight="1">
      <c r="A99" s="75" t="s">
        <v>78</v>
      </c>
      <c r="B99" s="76"/>
      <c r="C99" s="77"/>
      <c r="D99" s="219" t="s">
        <v>93</v>
      </c>
      <c r="E99" s="219"/>
      <c r="F99" s="219"/>
      <c r="G99" s="219"/>
      <c r="H99" s="219"/>
      <c r="I99" s="78"/>
      <c r="J99" s="219" t="s">
        <v>94</v>
      </c>
      <c r="K99" s="219"/>
      <c r="L99" s="219"/>
      <c r="M99" s="219"/>
      <c r="N99" s="219"/>
      <c r="O99" s="219"/>
      <c r="P99" s="219"/>
      <c r="Q99" s="219"/>
      <c r="R99" s="219"/>
      <c r="S99" s="219"/>
      <c r="T99" s="219"/>
      <c r="U99" s="219"/>
      <c r="V99" s="219"/>
      <c r="W99" s="219"/>
      <c r="X99" s="219"/>
      <c r="Y99" s="219"/>
      <c r="Z99" s="219"/>
      <c r="AA99" s="219"/>
      <c r="AB99" s="219"/>
      <c r="AC99" s="219"/>
      <c r="AD99" s="219"/>
      <c r="AE99" s="219"/>
      <c r="AF99" s="219"/>
      <c r="AG99" s="217">
        <f>'04-1 - Technológia - elek...'!J30</f>
        <v>0</v>
      </c>
      <c r="AH99" s="218"/>
      <c r="AI99" s="218"/>
      <c r="AJ99" s="218"/>
      <c r="AK99" s="218"/>
      <c r="AL99" s="218"/>
      <c r="AM99" s="218"/>
      <c r="AN99" s="217">
        <f t="shared" si="0"/>
        <v>0</v>
      </c>
      <c r="AO99" s="218"/>
      <c r="AP99" s="218"/>
      <c r="AQ99" s="79" t="s">
        <v>81</v>
      </c>
      <c r="AR99" s="76"/>
      <c r="AS99" s="85">
        <v>0</v>
      </c>
      <c r="AT99" s="86">
        <f t="shared" si="1"/>
        <v>0</v>
      </c>
      <c r="AU99" s="87">
        <f>'04-1 - Technológia - elek...'!P119</f>
        <v>0</v>
      </c>
      <c r="AV99" s="86">
        <f>'04-1 - Technológia - elek...'!J33</f>
        <v>0</v>
      </c>
      <c r="AW99" s="86">
        <f>'04-1 - Technológia - elek...'!J34</f>
        <v>0</v>
      </c>
      <c r="AX99" s="86">
        <f>'04-1 - Technológia - elek...'!J35</f>
        <v>0</v>
      </c>
      <c r="AY99" s="86">
        <f>'04-1 - Technológia - elek...'!J36</f>
        <v>0</v>
      </c>
      <c r="AZ99" s="86">
        <f>'04-1 - Technológia - elek...'!F33</f>
        <v>0</v>
      </c>
      <c r="BA99" s="86">
        <f>'04-1 - Technológia - elek...'!F34</f>
        <v>0</v>
      </c>
      <c r="BB99" s="86">
        <f>'04-1 - Technológia - elek...'!F35</f>
        <v>0</v>
      </c>
      <c r="BC99" s="86">
        <f>'04-1 - Technológia - elek...'!F36</f>
        <v>0</v>
      </c>
      <c r="BD99" s="88">
        <f>'04-1 - Technológia - elek...'!F37</f>
        <v>0</v>
      </c>
      <c r="BT99" s="84" t="s">
        <v>82</v>
      </c>
      <c r="BV99" s="84" t="s">
        <v>76</v>
      </c>
      <c r="BW99" s="84" t="s">
        <v>95</v>
      </c>
      <c r="BX99" s="84" t="s">
        <v>4</v>
      </c>
      <c r="CL99" s="84" t="s">
        <v>1</v>
      </c>
      <c r="CM99" s="84" t="s">
        <v>74</v>
      </c>
    </row>
    <row r="100" spans="1:91" s="1" customFormat="1" ht="30" customHeight="1">
      <c r="B100" s="31"/>
      <c r="AR100" s="31"/>
    </row>
    <row r="101" spans="1:91" s="1" customFormat="1" ht="6.95" customHeight="1">
      <c r="B101" s="46"/>
      <c r="C101" s="47"/>
      <c r="D101" s="47"/>
      <c r="E101" s="47"/>
      <c r="F101" s="47"/>
      <c r="G101" s="47"/>
      <c r="H101" s="47"/>
      <c r="I101" s="47"/>
      <c r="J101" s="47"/>
      <c r="K101" s="47"/>
      <c r="L101" s="47"/>
      <c r="M101" s="47"/>
      <c r="N101" s="47"/>
      <c r="O101" s="47"/>
      <c r="P101" s="47"/>
      <c r="Q101" s="47"/>
      <c r="R101" s="47"/>
      <c r="S101" s="47"/>
      <c r="T101" s="47"/>
      <c r="U101" s="47"/>
      <c r="V101" s="47"/>
      <c r="W101" s="47"/>
      <c r="X101" s="47"/>
      <c r="Y101" s="47"/>
      <c r="Z101" s="47"/>
      <c r="AA101" s="47"/>
      <c r="AB101" s="47"/>
      <c r="AC101" s="47"/>
      <c r="AD101" s="47"/>
      <c r="AE101" s="47"/>
      <c r="AF101" s="47"/>
      <c r="AG101" s="47"/>
      <c r="AH101" s="47"/>
      <c r="AI101" s="47"/>
      <c r="AJ101" s="47"/>
      <c r="AK101" s="47"/>
      <c r="AL101" s="47"/>
      <c r="AM101" s="47"/>
      <c r="AN101" s="47"/>
      <c r="AO101" s="47"/>
      <c r="AP101" s="47"/>
      <c r="AQ101" s="47"/>
      <c r="AR101" s="31"/>
    </row>
  </sheetData>
  <mergeCells count="58">
    <mergeCell ref="AS89:AT91"/>
    <mergeCell ref="AM90:AP90"/>
    <mergeCell ref="C92:G92"/>
    <mergeCell ref="AG92:AM92"/>
    <mergeCell ref="I92:AF92"/>
    <mergeCell ref="AN92:AP92"/>
    <mergeCell ref="D95:H95"/>
    <mergeCell ref="AG95:AM95"/>
    <mergeCell ref="J95:AF95"/>
    <mergeCell ref="AN95:AP95"/>
    <mergeCell ref="AG94:AM94"/>
    <mergeCell ref="AN94:AP94"/>
    <mergeCell ref="D96:H96"/>
    <mergeCell ref="AG96:AM96"/>
    <mergeCell ref="AN96:AP96"/>
    <mergeCell ref="AN97:AP97"/>
    <mergeCell ref="D97:H97"/>
    <mergeCell ref="J97:AF97"/>
    <mergeCell ref="AG97:AM97"/>
    <mergeCell ref="D98:H98"/>
    <mergeCell ref="J98:AF98"/>
    <mergeCell ref="AN99:AP99"/>
    <mergeCell ref="AG99:AM99"/>
    <mergeCell ref="D99:H99"/>
    <mergeCell ref="J99:AF99"/>
    <mergeCell ref="AK30:AO30"/>
    <mergeCell ref="L30:P30"/>
    <mergeCell ref="W30:AE30"/>
    <mergeCell ref="L31:P31"/>
    <mergeCell ref="AN98:AP98"/>
    <mergeCell ref="AG98:AM98"/>
    <mergeCell ref="J96:AF96"/>
    <mergeCell ref="L85:AO85"/>
    <mergeCell ref="AM87:AN87"/>
    <mergeCell ref="AM89:AP89"/>
    <mergeCell ref="AK26:AO26"/>
    <mergeCell ref="L28:P28"/>
    <mergeCell ref="W28:AE28"/>
    <mergeCell ref="AK28:AO28"/>
    <mergeCell ref="W29:AE29"/>
    <mergeCell ref="L29:P29"/>
    <mergeCell ref="AK29:AO29"/>
    <mergeCell ref="AR2:BE2"/>
    <mergeCell ref="AK33:AO33"/>
    <mergeCell ref="L33:P33"/>
    <mergeCell ref="W33:AE33"/>
    <mergeCell ref="AK35:AO35"/>
    <mergeCell ref="X35:AB35"/>
    <mergeCell ref="W31:AE31"/>
    <mergeCell ref="AK31:AO31"/>
    <mergeCell ref="AK32:AO32"/>
    <mergeCell ref="L32:P32"/>
    <mergeCell ref="W32:AE32"/>
    <mergeCell ref="BE5:BE34"/>
    <mergeCell ref="K5:AO5"/>
    <mergeCell ref="K6:AO6"/>
    <mergeCell ref="E14:AJ14"/>
    <mergeCell ref="E23:AN23"/>
  </mergeCells>
  <hyperlinks>
    <hyperlink ref="A95" location="'01 - Architektonicko stav...'!C2" display="/" xr:uid="{00000000-0004-0000-0000-000000000000}"/>
    <hyperlink ref="A96" location="'02 - Zdravotechnika'!C2" display="/" xr:uid="{00000000-0004-0000-0000-000001000000}"/>
    <hyperlink ref="A97" location="'03 - Elektroinštalácia'!C2" display="/" xr:uid="{00000000-0004-0000-0000-000002000000}"/>
    <hyperlink ref="A98" location="'04 - Technológia'!C2" display="/" xr:uid="{00000000-0004-0000-0000-000003000000}"/>
    <hyperlink ref="A99" location="'04-1 - Technológia - elek...'!C2" display="/" xr:uid="{00000000-0004-0000-0000-000004000000}"/>
  </hyperlink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2:BM331"/>
  <sheetViews>
    <sheetView showGridLines="0" topLeftCell="A263" workbookViewId="0">
      <selection activeCell="F276" sqref="F276"/>
    </sheetView>
  </sheetViews>
  <sheetFormatPr defaultRowHeight="11.2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0" width="22.33203125" customWidth="1"/>
    <col min="11" max="11" width="22.332031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194" t="s">
        <v>5</v>
      </c>
      <c r="M2" s="195"/>
      <c r="N2" s="195"/>
      <c r="O2" s="195"/>
      <c r="P2" s="195"/>
      <c r="Q2" s="195"/>
      <c r="R2" s="195"/>
      <c r="S2" s="195"/>
      <c r="T2" s="195"/>
      <c r="U2" s="195"/>
      <c r="V2" s="195"/>
      <c r="AT2" s="16" t="s">
        <v>83</v>
      </c>
    </row>
    <row r="3" spans="2:46" ht="6.95" customHeight="1">
      <c r="B3" s="17"/>
      <c r="C3" s="18"/>
      <c r="D3" s="18"/>
      <c r="E3" s="18"/>
      <c r="F3" s="18"/>
      <c r="G3" s="18"/>
      <c r="H3" s="18"/>
      <c r="I3" s="18"/>
      <c r="J3" s="18"/>
      <c r="K3" s="18"/>
      <c r="L3" s="19"/>
      <c r="AT3" s="16" t="s">
        <v>74</v>
      </c>
    </row>
    <row r="4" spans="2:46" ht="24.95" customHeight="1">
      <c r="B4" s="19"/>
      <c r="D4" s="20" t="s">
        <v>96</v>
      </c>
      <c r="L4" s="19"/>
      <c r="M4" s="89" t="s">
        <v>9</v>
      </c>
      <c r="AT4" s="16" t="s">
        <v>3</v>
      </c>
    </row>
    <row r="5" spans="2:46" ht="6.95" customHeight="1">
      <c r="B5" s="19"/>
      <c r="L5" s="19"/>
    </row>
    <row r="6" spans="2:46" ht="12" customHeight="1">
      <c r="B6" s="19"/>
      <c r="D6" s="26" t="s">
        <v>15</v>
      </c>
      <c r="L6" s="19"/>
    </row>
    <row r="7" spans="2:46" ht="26.25" customHeight="1">
      <c r="B7" s="19"/>
      <c r="E7" s="237" t="str">
        <f>'Rekapitulácia stavby'!K6</f>
        <v>REVITALIZÁCIA FONTÁNY V ZUZKINOM PARKU - REVÍZIA 23012026</v>
      </c>
      <c r="F7" s="238"/>
      <c r="G7" s="238"/>
      <c r="H7" s="238"/>
      <c r="L7" s="19"/>
    </row>
    <row r="8" spans="2:46" s="1" customFormat="1" ht="12" customHeight="1">
      <c r="B8" s="31"/>
      <c r="D8" s="26" t="s">
        <v>97</v>
      </c>
      <c r="L8" s="31"/>
    </row>
    <row r="9" spans="2:46" s="1" customFormat="1" ht="16.5" customHeight="1">
      <c r="B9" s="31"/>
      <c r="E9" s="227" t="s">
        <v>98</v>
      </c>
      <c r="F9" s="236"/>
      <c r="G9" s="236"/>
      <c r="H9" s="236"/>
      <c r="L9" s="31"/>
    </row>
    <row r="10" spans="2:46" s="1" customFormat="1">
      <c r="B10" s="31"/>
      <c r="L10" s="31"/>
    </row>
    <row r="11" spans="2:46" s="1" customFormat="1" ht="12" customHeight="1">
      <c r="B11" s="31"/>
      <c r="D11" s="26" t="s">
        <v>17</v>
      </c>
      <c r="F11" s="24" t="s">
        <v>1</v>
      </c>
      <c r="I11" s="26" t="s">
        <v>18</v>
      </c>
      <c r="J11" s="24" t="s">
        <v>1</v>
      </c>
      <c r="L11" s="31"/>
    </row>
    <row r="12" spans="2:46" s="1" customFormat="1" ht="12" customHeight="1">
      <c r="B12" s="31"/>
      <c r="D12" s="26" t="s">
        <v>19</v>
      </c>
      <c r="F12" s="24" t="s">
        <v>20</v>
      </c>
      <c r="I12" s="26" t="s">
        <v>21</v>
      </c>
      <c r="J12" s="54" t="str">
        <f>'Rekapitulácia stavby'!AN8</f>
        <v>23. 1. 2026</v>
      </c>
      <c r="L12" s="31"/>
    </row>
    <row r="13" spans="2:46" s="1" customFormat="1" ht="10.9" customHeight="1">
      <c r="B13" s="31"/>
      <c r="L13" s="31"/>
    </row>
    <row r="14" spans="2:46" s="1" customFormat="1" ht="12" customHeight="1">
      <c r="B14" s="31"/>
      <c r="D14" s="26" t="s">
        <v>23</v>
      </c>
      <c r="I14" s="26" t="s">
        <v>24</v>
      </c>
      <c r="J14" s="24" t="str">
        <f>IF('Rekapitulácia stavby'!AN10="","",'Rekapitulácia stavby'!AN10)</f>
        <v/>
      </c>
      <c r="L14" s="31"/>
    </row>
    <row r="15" spans="2:46" s="1" customFormat="1" ht="18" customHeight="1">
      <c r="B15" s="31"/>
      <c r="E15" s="24" t="str">
        <f>IF('Rekapitulácia stavby'!E11="","",'Rekapitulácia stavby'!E11)</f>
        <v xml:space="preserve"> </v>
      </c>
      <c r="I15" s="26" t="s">
        <v>26</v>
      </c>
      <c r="J15" s="24" t="str">
        <f>IF('Rekapitulácia stavby'!AN11="","",'Rekapitulácia stavby'!AN11)</f>
        <v/>
      </c>
      <c r="L15" s="31"/>
    </row>
    <row r="16" spans="2:46" s="1" customFormat="1" ht="6.95" customHeight="1">
      <c r="B16" s="31"/>
      <c r="L16" s="31"/>
    </row>
    <row r="17" spans="2:12" s="1" customFormat="1" ht="12" customHeight="1">
      <c r="B17" s="31"/>
      <c r="D17" s="26" t="s">
        <v>27</v>
      </c>
      <c r="I17" s="26" t="s">
        <v>24</v>
      </c>
      <c r="J17" s="27" t="str">
        <f>'Rekapitulácia stavby'!AN13</f>
        <v>Vyplň údaj</v>
      </c>
      <c r="L17" s="31"/>
    </row>
    <row r="18" spans="2:12" s="1" customFormat="1" ht="18" customHeight="1">
      <c r="B18" s="31"/>
      <c r="E18" s="239" t="str">
        <f>'Rekapitulácia stavby'!E14</f>
        <v>Vyplň údaj</v>
      </c>
      <c r="F18" s="209"/>
      <c r="G18" s="209"/>
      <c r="H18" s="209"/>
      <c r="I18" s="26" t="s">
        <v>26</v>
      </c>
      <c r="J18" s="27" t="str">
        <f>'Rekapitulácia stavby'!AN14</f>
        <v>Vyplň údaj</v>
      </c>
      <c r="L18" s="31"/>
    </row>
    <row r="19" spans="2:12" s="1" customFormat="1" ht="6.95" customHeight="1">
      <c r="B19" s="31"/>
      <c r="L19" s="31"/>
    </row>
    <row r="20" spans="2:12" s="1" customFormat="1" ht="12" customHeight="1">
      <c r="B20" s="31"/>
      <c r="D20" s="26" t="s">
        <v>29</v>
      </c>
      <c r="I20" s="26" t="s">
        <v>24</v>
      </c>
      <c r="J20" s="24" t="s">
        <v>1</v>
      </c>
      <c r="L20" s="31"/>
    </row>
    <row r="21" spans="2:12" s="1" customFormat="1" ht="18" customHeight="1">
      <c r="B21" s="31"/>
      <c r="E21" s="24" t="s">
        <v>30</v>
      </c>
      <c r="I21" s="26" t="s">
        <v>26</v>
      </c>
      <c r="J21" s="24" t="s">
        <v>1</v>
      </c>
      <c r="L21" s="31"/>
    </row>
    <row r="22" spans="2:12" s="1" customFormat="1" ht="6.95" customHeight="1">
      <c r="B22" s="31"/>
      <c r="L22" s="31"/>
    </row>
    <row r="23" spans="2:12" s="1" customFormat="1" ht="12" customHeight="1">
      <c r="B23" s="31"/>
      <c r="D23" s="26" t="s">
        <v>32</v>
      </c>
      <c r="I23" s="26" t="s">
        <v>24</v>
      </c>
      <c r="J23" s="24" t="str">
        <f>IF('Rekapitulácia stavby'!AN19="","",'Rekapitulácia stavby'!AN19)</f>
        <v/>
      </c>
      <c r="L23" s="31"/>
    </row>
    <row r="24" spans="2:12" s="1" customFormat="1" ht="18" customHeight="1">
      <c r="B24" s="31"/>
      <c r="E24" s="24" t="str">
        <f>IF('Rekapitulácia stavby'!E20="","",'Rekapitulácia stavby'!E20)</f>
        <v xml:space="preserve"> </v>
      </c>
      <c r="I24" s="26" t="s">
        <v>26</v>
      </c>
      <c r="J24" s="24" t="str">
        <f>IF('Rekapitulácia stavby'!AN20="","",'Rekapitulácia stavby'!AN20)</f>
        <v/>
      </c>
      <c r="L24" s="31"/>
    </row>
    <row r="25" spans="2:12" s="1" customFormat="1" ht="6.95" customHeight="1">
      <c r="B25" s="31"/>
      <c r="L25" s="31"/>
    </row>
    <row r="26" spans="2:12" s="1" customFormat="1" ht="12" customHeight="1">
      <c r="B26" s="31"/>
      <c r="D26" s="26" t="s">
        <v>33</v>
      </c>
      <c r="L26" s="31"/>
    </row>
    <row r="27" spans="2:12" s="7" customFormat="1" ht="16.5" customHeight="1">
      <c r="B27" s="90"/>
      <c r="E27" s="213" t="s">
        <v>1</v>
      </c>
      <c r="F27" s="213"/>
      <c r="G27" s="213"/>
      <c r="H27" s="213"/>
      <c r="L27" s="90"/>
    </row>
    <row r="28" spans="2:12" s="1" customFormat="1" ht="6.95" customHeight="1">
      <c r="B28" s="31"/>
      <c r="L28" s="31"/>
    </row>
    <row r="29" spans="2:12" s="1" customFormat="1" ht="6.95" customHeight="1">
      <c r="B29" s="31"/>
      <c r="D29" s="55"/>
      <c r="E29" s="55"/>
      <c r="F29" s="55"/>
      <c r="G29" s="55"/>
      <c r="H29" s="55"/>
      <c r="I29" s="55"/>
      <c r="J29" s="55"/>
      <c r="K29" s="55"/>
      <c r="L29" s="31"/>
    </row>
    <row r="30" spans="2:12" s="1" customFormat="1" ht="25.35" customHeight="1">
      <c r="B30" s="31"/>
      <c r="D30" s="91" t="s">
        <v>34</v>
      </c>
      <c r="J30" s="67">
        <f>ROUND(J129, 2)</f>
        <v>0</v>
      </c>
      <c r="L30" s="31"/>
    </row>
    <row r="31" spans="2:12" s="1" customFormat="1" ht="6.95" customHeight="1">
      <c r="B31" s="31"/>
      <c r="D31" s="55"/>
      <c r="E31" s="55"/>
      <c r="F31" s="55"/>
      <c r="G31" s="55"/>
      <c r="H31" s="55"/>
      <c r="I31" s="55"/>
      <c r="J31" s="55"/>
      <c r="K31" s="55"/>
      <c r="L31" s="31"/>
    </row>
    <row r="32" spans="2:12" s="1" customFormat="1" ht="14.45" customHeight="1">
      <c r="B32" s="31"/>
      <c r="F32" s="34" t="s">
        <v>36</v>
      </c>
      <c r="I32" s="34" t="s">
        <v>35</v>
      </c>
      <c r="J32" s="34" t="s">
        <v>37</v>
      </c>
      <c r="L32" s="31"/>
    </row>
    <row r="33" spans="2:12" s="1" customFormat="1" ht="14.45" customHeight="1">
      <c r="B33" s="31"/>
      <c r="D33" s="92" t="s">
        <v>38</v>
      </c>
      <c r="E33" s="36" t="s">
        <v>39</v>
      </c>
      <c r="F33" s="93">
        <f>ROUND((SUM(BE129:BE330)),  2)</f>
        <v>0</v>
      </c>
      <c r="G33" s="94"/>
      <c r="H33" s="94"/>
      <c r="I33" s="95">
        <v>0.23</v>
      </c>
      <c r="J33" s="93">
        <f>ROUND(((SUM(BE129:BE330))*I33),  2)</f>
        <v>0</v>
      </c>
      <c r="L33" s="31"/>
    </row>
    <row r="34" spans="2:12" s="1" customFormat="1" ht="14.45" customHeight="1">
      <c r="B34" s="31"/>
      <c r="E34" s="36" t="s">
        <v>40</v>
      </c>
      <c r="F34" s="96">
        <f>ROUND((SUM(BF129:BF330)),  2)</f>
        <v>0</v>
      </c>
      <c r="I34" s="97">
        <v>0.23</v>
      </c>
      <c r="J34" s="96">
        <f>ROUND(((SUM(BF129:BF330))*I34),  2)</f>
        <v>0</v>
      </c>
      <c r="L34" s="31"/>
    </row>
    <row r="35" spans="2:12" s="1" customFormat="1" ht="14.45" hidden="1" customHeight="1">
      <c r="B35" s="31"/>
      <c r="E35" s="26" t="s">
        <v>41</v>
      </c>
      <c r="F35" s="96">
        <f>ROUND((SUM(BG129:BG330)),  2)</f>
        <v>0</v>
      </c>
      <c r="I35" s="97">
        <v>0.23</v>
      </c>
      <c r="J35" s="96">
        <f>0</f>
        <v>0</v>
      </c>
      <c r="L35" s="31"/>
    </row>
    <row r="36" spans="2:12" s="1" customFormat="1" ht="14.45" hidden="1" customHeight="1">
      <c r="B36" s="31"/>
      <c r="E36" s="26" t="s">
        <v>42</v>
      </c>
      <c r="F36" s="96">
        <f>ROUND((SUM(BH129:BH330)),  2)</f>
        <v>0</v>
      </c>
      <c r="I36" s="97">
        <v>0.23</v>
      </c>
      <c r="J36" s="96">
        <f>0</f>
        <v>0</v>
      </c>
      <c r="L36" s="31"/>
    </row>
    <row r="37" spans="2:12" s="1" customFormat="1" ht="14.45" hidden="1" customHeight="1">
      <c r="B37" s="31"/>
      <c r="E37" s="36" t="s">
        <v>43</v>
      </c>
      <c r="F37" s="93">
        <f>ROUND((SUM(BI129:BI330)),  2)</f>
        <v>0</v>
      </c>
      <c r="G37" s="94"/>
      <c r="H37" s="94"/>
      <c r="I37" s="95">
        <v>0</v>
      </c>
      <c r="J37" s="93">
        <f>0</f>
        <v>0</v>
      </c>
      <c r="L37" s="31"/>
    </row>
    <row r="38" spans="2:12" s="1" customFormat="1" ht="6.95" customHeight="1">
      <c r="B38" s="31"/>
      <c r="L38" s="31"/>
    </row>
    <row r="39" spans="2:12" s="1" customFormat="1" ht="25.35" customHeight="1">
      <c r="B39" s="31"/>
      <c r="C39" s="98"/>
      <c r="D39" s="99" t="s">
        <v>44</v>
      </c>
      <c r="E39" s="58"/>
      <c r="F39" s="58"/>
      <c r="G39" s="100" t="s">
        <v>45</v>
      </c>
      <c r="H39" s="101" t="s">
        <v>46</v>
      </c>
      <c r="I39" s="58"/>
      <c r="J39" s="102">
        <f>SUM(J30:J37)</f>
        <v>0</v>
      </c>
      <c r="K39" s="103"/>
      <c r="L39" s="31"/>
    </row>
    <row r="40" spans="2:12" s="1" customFormat="1" ht="14.45" customHeight="1">
      <c r="B40" s="31"/>
      <c r="L40" s="31"/>
    </row>
    <row r="41" spans="2:12" ht="14.45" customHeight="1">
      <c r="B41" s="19"/>
      <c r="L41" s="19"/>
    </row>
    <row r="42" spans="2:12" ht="14.45" customHeight="1">
      <c r="B42" s="19"/>
      <c r="L42" s="19"/>
    </row>
    <row r="43" spans="2:12" ht="14.45" customHeight="1">
      <c r="B43" s="19"/>
      <c r="L43" s="19"/>
    </row>
    <row r="44" spans="2:12" ht="14.45" customHeight="1">
      <c r="B44" s="19"/>
      <c r="L44" s="19"/>
    </row>
    <row r="45" spans="2:12" ht="14.45" customHeight="1">
      <c r="B45" s="19"/>
      <c r="L45" s="19"/>
    </row>
    <row r="46" spans="2:12" ht="14.45" customHeight="1">
      <c r="B46" s="19"/>
      <c r="L46" s="19"/>
    </row>
    <row r="47" spans="2:12" ht="14.45" customHeight="1">
      <c r="B47" s="19"/>
      <c r="L47" s="19"/>
    </row>
    <row r="48" spans="2:12" ht="14.45" customHeight="1">
      <c r="B48" s="19"/>
      <c r="L48" s="19"/>
    </row>
    <row r="49" spans="2:12" ht="14.45" customHeight="1">
      <c r="B49" s="19"/>
      <c r="L49" s="19"/>
    </row>
    <row r="50" spans="2:12" s="1" customFormat="1" ht="14.45" customHeight="1">
      <c r="B50" s="31"/>
      <c r="D50" s="43" t="s">
        <v>47</v>
      </c>
      <c r="E50" s="44"/>
      <c r="F50" s="44"/>
      <c r="G50" s="43" t="s">
        <v>48</v>
      </c>
      <c r="H50" s="44"/>
      <c r="I50" s="44"/>
      <c r="J50" s="44"/>
      <c r="K50" s="44"/>
      <c r="L50" s="31"/>
    </row>
    <row r="51" spans="2:12">
      <c r="B51" s="19"/>
      <c r="L51" s="19"/>
    </row>
    <row r="52" spans="2:12">
      <c r="B52" s="19"/>
      <c r="L52" s="19"/>
    </row>
    <row r="53" spans="2:12">
      <c r="B53" s="19"/>
      <c r="L53" s="19"/>
    </row>
    <row r="54" spans="2:12">
      <c r="B54" s="19"/>
      <c r="L54" s="19"/>
    </row>
    <row r="55" spans="2:12">
      <c r="B55" s="19"/>
      <c r="L55" s="19"/>
    </row>
    <row r="56" spans="2:12">
      <c r="B56" s="19"/>
      <c r="L56" s="19"/>
    </row>
    <row r="57" spans="2:12">
      <c r="B57" s="19"/>
      <c r="L57" s="19"/>
    </row>
    <row r="58" spans="2:12">
      <c r="B58" s="19"/>
      <c r="L58" s="19"/>
    </row>
    <row r="59" spans="2:12">
      <c r="B59" s="19"/>
      <c r="L59" s="19"/>
    </row>
    <row r="60" spans="2:12">
      <c r="B60" s="19"/>
      <c r="L60" s="19"/>
    </row>
    <row r="61" spans="2:12" s="1" customFormat="1" ht="12.75">
      <c r="B61" s="31"/>
      <c r="D61" s="45" t="s">
        <v>49</v>
      </c>
      <c r="E61" s="33"/>
      <c r="F61" s="104" t="s">
        <v>50</v>
      </c>
      <c r="G61" s="45" t="s">
        <v>49</v>
      </c>
      <c r="H61" s="33"/>
      <c r="I61" s="33"/>
      <c r="J61" s="105" t="s">
        <v>50</v>
      </c>
      <c r="K61" s="33"/>
      <c r="L61" s="31"/>
    </row>
    <row r="62" spans="2:12">
      <c r="B62" s="19"/>
      <c r="L62" s="19"/>
    </row>
    <row r="63" spans="2:12">
      <c r="B63" s="19"/>
      <c r="L63" s="19"/>
    </row>
    <row r="64" spans="2:12">
      <c r="B64" s="19"/>
      <c r="L64" s="19"/>
    </row>
    <row r="65" spans="2:12" s="1" customFormat="1" ht="12.75">
      <c r="B65" s="31"/>
      <c r="D65" s="43" t="s">
        <v>51</v>
      </c>
      <c r="E65" s="44"/>
      <c r="F65" s="44"/>
      <c r="G65" s="43" t="s">
        <v>52</v>
      </c>
      <c r="H65" s="44"/>
      <c r="I65" s="44"/>
      <c r="J65" s="44"/>
      <c r="K65" s="44"/>
      <c r="L65" s="31"/>
    </row>
    <row r="66" spans="2:12">
      <c r="B66" s="19"/>
      <c r="L66" s="19"/>
    </row>
    <row r="67" spans="2:12">
      <c r="B67" s="19"/>
      <c r="L67" s="19"/>
    </row>
    <row r="68" spans="2:12">
      <c r="B68" s="19"/>
      <c r="L68" s="19"/>
    </row>
    <row r="69" spans="2:12">
      <c r="B69" s="19"/>
      <c r="L69" s="19"/>
    </row>
    <row r="70" spans="2:12">
      <c r="B70" s="19"/>
      <c r="L70" s="19"/>
    </row>
    <row r="71" spans="2:12">
      <c r="B71" s="19"/>
      <c r="L71" s="19"/>
    </row>
    <row r="72" spans="2:12">
      <c r="B72" s="19"/>
      <c r="L72" s="19"/>
    </row>
    <row r="73" spans="2:12">
      <c r="B73" s="19"/>
      <c r="L73" s="19"/>
    </row>
    <row r="74" spans="2:12">
      <c r="B74" s="19"/>
      <c r="L74" s="19"/>
    </row>
    <row r="75" spans="2:12">
      <c r="B75" s="19"/>
      <c r="L75" s="19"/>
    </row>
    <row r="76" spans="2:12" s="1" customFormat="1" ht="12.75">
      <c r="B76" s="31"/>
      <c r="D76" s="45" t="s">
        <v>49</v>
      </c>
      <c r="E76" s="33"/>
      <c r="F76" s="104" t="s">
        <v>50</v>
      </c>
      <c r="G76" s="45" t="s">
        <v>49</v>
      </c>
      <c r="H76" s="33"/>
      <c r="I76" s="33"/>
      <c r="J76" s="105" t="s">
        <v>50</v>
      </c>
      <c r="K76" s="33"/>
      <c r="L76" s="31"/>
    </row>
    <row r="77" spans="2:12" s="1" customFormat="1" ht="14.45" customHeight="1">
      <c r="B77" s="46"/>
      <c r="C77" s="47"/>
      <c r="D77" s="47"/>
      <c r="E77" s="47"/>
      <c r="F77" s="47"/>
      <c r="G77" s="47"/>
      <c r="H77" s="47"/>
      <c r="I77" s="47"/>
      <c r="J77" s="47"/>
      <c r="K77" s="47"/>
      <c r="L77" s="31"/>
    </row>
    <row r="81" spans="2:47" s="1" customFormat="1" ht="6.95" customHeight="1">
      <c r="B81" s="48"/>
      <c r="C81" s="49"/>
      <c r="D81" s="49"/>
      <c r="E81" s="49"/>
      <c r="F81" s="49"/>
      <c r="G81" s="49"/>
      <c r="H81" s="49"/>
      <c r="I81" s="49"/>
      <c r="J81" s="49"/>
      <c r="K81" s="49"/>
      <c r="L81" s="31"/>
    </row>
    <row r="82" spans="2:47" s="1" customFormat="1" ht="24.95" customHeight="1">
      <c r="B82" s="31"/>
      <c r="C82" s="20" t="s">
        <v>99</v>
      </c>
      <c r="L82" s="31"/>
    </row>
    <row r="83" spans="2:47" s="1" customFormat="1" ht="6.95" customHeight="1">
      <c r="B83" s="31"/>
      <c r="L83" s="31"/>
    </row>
    <row r="84" spans="2:47" s="1" customFormat="1" ht="12" customHeight="1">
      <c r="B84" s="31"/>
      <c r="C84" s="26" t="s">
        <v>15</v>
      </c>
      <c r="L84" s="31"/>
    </row>
    <row r="85" spans="2:47" s="1" customFormat="1" ht="26.25" customHeight="1">
      <c r="B85" s="31"/>
      <c r="E85" s="237" t="str">
        <f>E7</f>
        <v>REVITALIZÁCIA FONTÁNY V ZUZKINOM PARKU - REVÍZIA 23012026</v>
      </c>
      <c r="F85" s="238"/>
      <c r="G85" s="238"/>
      <c r="H85" s="238"/>
      <c r="L85" s="31"/>
    </row>
    <row r="86" spans="2:47" s="1" customFormat="1" ht="12" customHeight="1">
      <c r="B86" s="31"/>
      <c r="C86" s="26" t="s">
        <v>97</v>
      </c>
      <c r="L86" s="31"/>
    </row>
    <row r="87" spans="2:47" s="1" customFormat="1" ht="16.5" customHeight="1">
      <c r="B87" s="31"/>
      <c r="E87" s="227" t="str">
        <f>E9</f>
        <v>01 - Architektonicko stavebná časť</v>
      </c>
      <c r="F87" s="236"/>
      <c r="G87" s="236"/>
      <c r="H87" s="236"/>
      <c r="L87" s="31"/>
    </row>
    <row r="88" spans="2:47" s="1" customFormat="1" ht="6.95" customHeight="1">
      <c r="B88" s="31"/>
      <c r="L88" s="31"/>
    </row>
    <row r="89" spans="2:47" s="1" customFormat="1" ht="12" customHeight="1">
      <c r="B89" s="31"/>
      <c r="C89" s="26" t="s">
        <v>19</v>
      </c>
      <c r="F89" s="24" t="str">
        <f>F12</f>
        <v>Zuzkin park, Košice</v>
      </c>
      <c r="I89" s="26" t="s">
        <v>21</v>
      </c>
      <c r="J89" s="54" t="str">
        <f>IF(J12="","",J12)</f>
        <v>23. 1. 2026</v>
      </c>
      <c r="L89" s="31"/>
    </row>
    <row r="90" spans="2:47" s="1" customFormat="1" ht="6.95" customHeight="1">
      <c r="B90" s="31"/>
      <c r="L90" s="31"/>
    </row>
    <row r="91" spans="2:47" s="1" customFormat="1" ht="40.15" customHeight="1">
      <c r="B91" s="31"/>
      <c r="C91" s="26" t="s">
        <v>23</v>
      </c>
      <c r="F91" s="24" t="str">
        <f>E15</f>
        <v xml:space="preserve"> </v>
      </c>
      <c r="I91" s="26" t="s">
        <v>29</v>
      </c>
      <c r="J91" s="29" t="str">
        <f>E21</f>
        <v>3linea s.r.o., Jesenského 26, Košice</v>
      </c>
      <c r="L91" s="31"/>
    </row>
    <row r="92" spans="2:47" s="1" customFormat="1" ht="15.2" customHeight="1">
      <c r="B92" s="31"/>
      <c r="C92" s="26" t="s">
        <v>27</v>
      </c>
      <c r="F92" s="24" t="str">
        <f>IF(E18="","",E18)</f>
        <v>Vyplň údaj</v>
      </c>
      <c r="I92" s="26" t="s">
        <v>32</v>
      </c>
      <c r="J92" s="29" t="str">
        <f>E24</f>
        <v xml:space="preserve"> </v>
      </c>
      <c r="L92" s="31"/>
    </row>
    <row r="93" spans="2:47" s="1" customFormat="1" ht="10.35" customHeight="1">
      <c r="B93" s="31"/>
      <c r="L93" s="31"/>
    </row>
    <row r="94" spans="2:47" s="1" customFormat="1" ht="29.25" customHeight="1">
      <c r="B94" s="31"/>
      <c r="C94" s="106" t="s">
        <v>100</v>
      </c>
      <c r="D94" s="98"/>
      <c r="E94" s="98"/>
      <c r="F94" s="98"/>
      <c r="G94" s="98"/>
      <c r="H94" s="98"/>
      <c r="I94" s="98"/>
      <c r="J94" s="107" t="s">
        <v>101</v>
      </c>
      <c r="K94" s="98"/>
      <c r="L94" s="31"/>
    </row>
    <row r="95" spans="2:47" s="1" customFormat="1" ht="10.35" customHeight="1">
      <c r="B95" s="31"/>
      <c r="L95" s="31"/>
    </row>
    <row r="96" spans="2:47" s="1" customFormat="1" ht="22.9" customHeight="1">
      <c r="B96" s="31"/>
      <c r="C96" s="108" t="s">
        <v>102</v>
      </c>
      <c r="J96" s="67">
        <f>J129</f>
        <v>0</v>
      </c>
      <c r="L96" s="31"/>
      <c r="AU96" s="16" t="s">
        <v>103</v>
      </c>
    </row>
    <row r="97" spans="2:12" s="8" customFormat="1" ht="24.95" customHeight="1">
      <c r="B97" s="109"/>
      <c r="D97" s="110" t="s">
        <v>104</v>
      </c>
      <c r="E97" s="111"/>
      <c r="F97" s="111"/>
      <c r="G97" s="111"/>
      <c r="H97" s="111"/>
      <c r="I97" s="111"/>
      <c r="J97" s="112">
        <f>J130</f>
        <v>0</v>
      </c>
      <c r="L97" s="109"/>
    </row>
    <row r="98" spans="2:12" s="9" customFormat="1" ht="19.899999999999999" customHeight="1">
      <c r="B98" s="113"/>
      <c r="D98" s="114" t="s">
        <v>105</v>
      </c>
      <c r="E98" s="115"/>
      <c r="F98" s="115"/>
      <c r="G98" s="115"/>
      <c r="H98" s="115"/>
      <c r="I98" s="115"/>
      <c r="J98" s="116">
        <f>J131</f>
        <v>0</v>
      </c>
      <c r="L98" s="113"/>
    </row>
    <row r="99" spans="2:12" s="9" customFormat="1" ht="19.899999999999999" customHeight="1">
      <c r="B99" s="113"/>
      <c r="D99" s="114" t="s">
        <v>106</v>
      </c>
      <c r="E99" s="115"/>
      <c r="F99" s="115"/>
      <c r="G99" s="115"/>
      <c r="H99" s="115"/>
      <c r="I99" s="115"/>
      <c r="J99" s="116">
        <f>J174</f>
        <v>0</v>
      </c>
      <c r="L99" s="113"/>
    </row>
    <row r="100" spans="2:12" s="9" customFormat="1" ht="19.899999999999999" customHeight="1">
      <c r="B100" s="113"/>
      <c r="D100" s="114" t="s">
        <v>107</v>
      </c>
      <c r="E100" s="115"/>
      <c r="F100" s="115"/>
      <c r="G100" s="115"/>
      <c r="H100" s="115"/>
      <c r="I100" s="115"/>
      <c r="J100" s="116">
        <f>J203</f>
        <v>0</v>
      </c>
      <c r="L100" s="113"/>
    </row>
    <row r="101" spans="2:12" s="9" customFormat="1" ht="19.899999999999999" customHeight="1">
      <c r="B101" s="113"/>
      <c r="D101" s="114" t="s">
        <v>108</v>
      </c>
      <c r="E101" s="115"/>
      <c r="F101" s="115"/>
      <c r="G101" s="115"/>
      <c r="H101" s="115"/>
      <c r="I101" s="115"/>
      <c r="J101" s="116">
        <f>J232</f>
        <v>0</v>
      </c>
      <c r="L101" s="113"/>
    </row>
    <row r="102" spans="2:12" s="9" customFormat="1" ht="19.899999999999999" customHeight="1">
      <c r="B102" s="113"/>
      <c r="D102" s="114" t="s">
        <v>109</v>
      </c>
      <c r="E102" s="115"/>
      <c r="F102" s="115"/>
      <c r="G102" s="115"/>
      <c r="H102" s="115"/>
      <c r="I102" s="115"/>
      <c r="J102" s="116">
        <f>J244</f>
        <v>0</v>
      </c>
      <c r="L102" s="113"/>
    </row>
    <row r="103" spans="2:12" s="9" customFormat="1" ht="19.899999999999999" customHeight="1">
      <c r="B103" s="113"/>
      <c r="D103" s="114" t="s">
        <v>110</v>
      </c>
      <c r="E103" s="115"/>
      <c r="F103" s="115"/>
      <c r="G103" s="115"/>
      <c r="H103" s="115"/>
      <c r="I103" s="115"/>
      <c r="J103" s="116">
        <f>J255</f>
        <v>0</v>
      </c>
      <c r="L103" s="113"/>
    </row>
    <row r="104" spans="2:12" s="9" customFormat="1" ht="19.899999999999999" customHeight="1">
      <c r="B104" s="113"/>
      <c r="D104" s="114" t="s">
        <v>111</v>
      </c>
      <c r="E104" s="115"/>
      <c r="F104" s="115"/>
      <c r="G104" s="115"/>
      <c r="H104" s="115"/>
      <c r="I104" s="115"/>
      <c r="J104" s="116">
        <f>J303</f>
        <v>0</v>
      </c>
      <c r="L104" s="113"/>
    </row>
    <row r="105" spans="2:12" s="8" customFormat="1" ht="24.95" customHeight="1">
      <c r="B105" s="109"/>
      <c r="D105" s="110" t="s">
        <v>112</v>
      </c>
      <c r="E105" s="111"/>
      <c r="F105" s="111"/>
      <c r="G105" s="111"/>
      <c r="H105" s="111"/>
      <c r="I105" s="111"/>
      <c r="J105" s="112">
        <f>J305</f>
        <v>0</v>
      </c>
      <c r="L105" s="109"/>
    </row>
    <row r="106" spans="2:12" s="9" customFormat="1" ht="19.899999999999999" customHeight="1">
      <c r="B106" s="113"/>
      <c r="D106" s="114" t="s">
        <v>113</v>
      </c>
      <c r="E106" s="115"/>
      <c r="F106" s="115"/>
      <c r="G106" s="115"/>
      <c r="H106" s="115"/>
      <c r="I106" s="115"/>
      <c r="J106" s="116">
        <f>J306</f>
        <v>0</v>
      </c>
      <c r="L106" s="113"/>
    </row>
    <row r="107" spans="2:12" s="9" customFormat="1" ht="19.899999999999999" customHeight="1">
      <c r="B107" s="113"/>
      <c r="D107" s="114" t="s">
        <v>114</v>
      </c>
      <c r="E107" s="115"/>
      <c r="F107" s="115"/>
      <c r="G107" s="115"/>
      <c r="H107" s="115"/>
      <c r="I107" s="115"/>
      <c r="J107" s="116">
        <f>J314</f>
        <v>0</v>
      </c>
      <c r="L107" s="113"/>
    </row>
    <row r="108" spans="2:12" s="9" customFormat="1" ht="19.899999999999999" customHeight="1">
      <c r="B108" s="113"/>
      <c r="D108" s="114" t="s">
        <v>115</v>
      </c>
      <c r="E108" s="115"/>
      <c r="F108" s="115"/>
      <c r="G108" s="115"/>
      <c r="H108" s="115"/>
      <c r="I108" s="115"/>
      <c r="J108" s="116">
        <f>J318</f>
        <v>0</v>
      </c>
      <c r="L108" s="113"/>
    </row>
    <row r="109" spans="2:12" s="8" customFormat="1" ht="24.95" customHeight="1">
      <c r="B109" s="109"/>
      <c r="D109" s="110" t="s">
        <v>116</v>
      </c>
      <c r="E109" s="111"/>
      <c r="F109" s="111"/>
      <c r="G109" s="111"/>
      <c r="H109" s="111"/>
      <c r="I109" s="111"/>
      <c r="J109" s="112">
        <f>J329</f>
        <v>0</v>
      </c>
      <c r="L109" s="109"/>
    </row>
    <row r="110" spans="2:12" s="1" customFormat="1" ht="21.75" customHeight="1">
      <c r="B110" s="31"/>
      <c r="L110" s="31"/>
    </row>
    <row r="111" spans="2:12" s="1" customFormat="1" ht="6.95" customHeight="1">
      <c r="B111" s="46"/>
      <c r="C111" s="47"/>
      <c r="D111" s="47"/>
      <c r="E111" s="47"/>
      <c r="F111" s="47"/>
      <c r="G111" s="47"/>
      <c r="H111" s="47"/>
      <c r="I111" s="47"/>
      <c r="J111" s="47"/>
      <c r="K111" s="47"/>
      <c r="L111" s="31"/>
    </row>
    <row r="115" spans="2:20" s="1" customFormat="1" ht="6.95" customHeight="1">
      <c r="B115" s="48"/>
      <c r="C115" s="49"/>
      <c r="D115" s="49"/>
      <c r="E115" s="49"/>
      <c r="F115" s="49"/>
      <c r="G115" s="49"/>
      <c r="H115" s="49"/>
      <c r="I115" s="49"/>
      <c r="J115" s="49"/>
      <c r="K115" s="49"/>
      <c r="L115" s="31"/>
    </row>
    <row r="116" spans="2:20" s="1" customFormat="1" ht="24.95" customHeight="1">
      <c r="B116" s="31"/>
      <c r="C116" s="20" t="s">
        <v>117</v>
      </c>
      <c r="L116" s="31"/>
    </row>
    <row r="117" spans="2:20" s="1" customFormat="1" ht="6.95" customHeight="1">
      <c r="B117" s="31"/>
      <c r="L117" s="31"/>
    </row>
    <row r="118" spans="2:20" s="1" customFormat="1" ht="12" customHeight="1">
      <c r="B118" s="31"/>
      <c r="C118" s="26" t="s">
        <v>15</v>
      </c>
      <c r="L118" s="31"/>
    </row>
    <row r="119" spans="2:20" s="1" customFormat="1" ht="26.25" customHeight="1">
      <c r="B119" s="31"/>
      <c r="E119" s="237" t="str">
        <f>E7</f>
        <v>REVITALIZÁCIA FONTÁNY V ZUZKINOM PARKU - REVÍZIA 23012026</v>
      </c>
      <c r="F119" s="238"/>
      <c r="G119" s="238"/>
      <c r="H119" s="238"/>
      <c r="L119" s="31"/>
    </row>
    <row r="120" spans="2:20" s="1" customFormat="1" ht="12" customHeight="1">
      <c r="B120" s="31"/>
      <c r="C120" s="26" t="s">
        <v>97</v>
      </c>
      <c r="L120" s="31"/>
    </row>
    <row r="121" spans="2:20" s="1" customFormat="1" ht="16.5" customHeight="1">
      <c r="B121" s="31"/>
      <c r="E121" s="227" t="str">
        <f>E9</f>
        <v>01 - Architektonicko stavebná časť</v>
      </c>
      <c r="F121" s="236"/>
      <c r="G121" s="236"/>
      <c r="H121" s="236"/>
      <c r="L121" s="31"/>
    </row>
    <row r="122" spans="2:20" s="1" customFormat="1" ht="6.95" customHeight="1">
      <c r="B122" s="31"/>
      <c r="L122" s="31"/>
    </row>
    <row r="123" spans="2:20" s="1" customFormat="1" ht="12" customHeight="1">
      <c r="B123" s="31"/>
      <c r="C123" s="26" t="s">
        <v>19</v>
      </c>
      <c r="F123" s="24" t="str">
        <f>F12</f>
        <v>Zuzkin park, Košice</v>
      </c>
      <c r="I123" s="26" t="s">
        <v>21</v>
      </c>
      <c r="J123" s="54" t="str">
        <f>IF(J12="","",J12)</f>
        <v>23. 1. 2026</v>
      </c>
      <c r="L123" s="31"/>
    </row>
    <row r="124" spans="2:20" s="1" customFormat="1" ht="6.95" customHeight="1">
      <c r="B124" s="31"/>
      <c r="L124" s="31"/>
    </row>
    <row r="125" spans="2:20" s="1" customFormat="1" ht="40.15" customHeight="1">
      <c r="B125" s="31"/>
      <c r="C125" s="26" t="s">
        <v>23</v>
      </c>
      <c r="F125" s="24" t="str">
        <f>E15</f>
        <v xml:space="preserve"> </v>
      </c>
      <c r="I125" s="26" t="s">
        <v>29</v>
      </c>
      <c r="J125" s="29" t="str">
        <f>E21</f>
        <v>3linea s.r.o., Jesenského 26, Košice</v>
      </c>
      <c r="L125" s="31"/>
    </row>
    <row r="126" spans="2:20" s="1" customFormat="1" ht="15.2" customHeight="1">
      <c r="B126" s="31"/>
      <c r="C126" s="26" t="s">
        <v>27</v>
      </c>
      <c r="F126" s="24" t="str">
        <f>IF(E18="","",E18)</f>
        <v>Vyplň údaj</v>
      </c>
      <c r="I126" s="26" t="s">
        <v>32</v>
      </c>
      <c r="J126" s="29" t="str">
        <f>E24</f>
        <v xml:space="preserve"> </v>
      </c>
      <c r="L126" s="31"/>
    </row>
    <row r="127" spans="2:20" s="1" customFormat="1" ht="10.35" customHeight="1">
      <c r="B127" s="31"/>
      <c r="L127" s="31"/>
    </row>
    <row r="128" spans="2:20" s="10" customFormat="1" ht="29.25" customHeight="1">
      <c r="B128" s="117"/>
      <c r="C128" s="118" t="s">
        <v>118</v>
      </c>
      <c r="D128" s="119" t="s">
        <v>59</v>
      </c>
      <c r="E128" s="119" t="s">
        <v>55</v>
      </c>
      <c r="F128" s="119" t="s">
        <v>56</v>
      </c>
      <c r="G128" s="119" t="s">
        <v>119</v>
      </c>
      <c r="H128" s="119" t="s">
        <v>120</v>
      </c>
      <c r="I128" s="119" t="s">
        <v>121</v>
      </c>
      <c r="J128" s="120" t="s">
        <v>101</v>
      </c>
      <c r="K128" s="121" t="s">
        <v>122</v>
      </c>
      <c r="L128" s="117"/>
      <c r="M128" s="60" t="s">
        <v>1</v>
      </c>
      <c r="N128" s="61" t="s">
        <v>38</v>
      </c>
      <c r="O128" s="61" t="s">
        <v>123</v>
      </c>
      <c r="P128" s="61" t="s">
        <v>124</v>
      </c>
      <c r="Q128" s="61" t="s">
        <v>125</v>
      </c>
      <c r="R128" s="61" t="s">
        <v>126</v>
      </c>
      <c r="S128" s="61" t="s">
        <v>127</v>
      </c>
      <c r="T128" s="62" t="s">
        <v>128</v>
      </c>
    </row>
    <row r="129" spans="2:65" s="1" customFormat="1" ht="22.9" customHeight="1">
      <c r="B129" s="31"/>
      <c r="C129" s="65" t="s">
        <v>102</v>
      </c>
      <c r="J129" s="122">
        <f>BK129</f>
        <v>0</v>
      </c>
      <c r="L129" s="31"/>
      <c r="M129" s="63"/>
      <c r="N129" s="55"/>
      <c r="O129" s="55"/>
      <c r="P129" s="123">
        <f>P130+P305+P329</f>
        <v>0</v>
      </c>
      <c r="Q129" s="55"/>
      <c r="R129" s="123">
        <f>R130+R305+R329</f>
        <v>6.1314285000000011</v>
      </c>
      <c r="S129" s="55"/>
      <c r="T129" s="124">
        <f>T130+T305+T329</f>
        <v>6.0999999999999999E-2</v>
      </c>
      <c r="AT129" s="16" t="s">
        <v>73</v>
      </c>
      <c r="AU129" s="16" t="s">
        <v>103</v>
      </c>
      <c r="BK129" s="125">
        <f>BK130+BK305+BK329</f>
        <v>0</v>
      </c>
    </row>
    <row r="130" spans="2:65" s="11" customFormat="1" ht="25.9" customHeight="1">
      <c r="B130" s="126"/>
      <c r="D130" s="127" t="s">
        <v>73</v>
      </c>
      <c r="E130" s="128" t="s">
        <v>129</v>
      </c>
      <c r="F130" s="128" t="s">
        <v>130</v>
      </c>
      <c r="I130" s="129"/>
      <c r="J130" s="130">
        <f>BK130</f>
        <v>0</v>
      </c>
      <c r="L130" s="126"/>
      <c r="M130" s="131"/>
      <c r="P130" s="132">
        <f>P131+P174+P203+P232+P244+P255+P303</f>
        <v>0</v>
      </c>
      <c r="R130" s="132">
        <f>R131+R174+R203+R232+R244+R255+R303</f>
        <v>6.1314285000000011</v>
      </c>
      <c r="T130" s="133">
        <f>T131+T174+T203+T232+T244+T255+T303</f>
        <v>6.0999999999999999E-2</v>
      </c>
      <c r="AR130" s="127" t="s">
        <v>82</v>
      </c>
      <c r="AT130" s="134" t="s">
        <v>73</v>
      </c>
      <c r="AU130" s="134" t="s">
        <v>74</v>
      </c>
      <c r="AY130" s="127" t="s">
        <v>131</v>
      </c>
      <c r="BK130" s="135">
        <f>BK131+BK174+BK203+BK232+BK244+BK255+BK303</f>
        <v>0</v>
      </c>
    </row>
    <row r="131" spans="2:65" s="11" customFormat="1" ht="22.9" customHeight="1">
      <c r="B131" s="126"/>
      <c r="D131" s="127" t="s">
        <v>73</v>
      </c>
      <c r="E131" s="136" t="s">
        <v>82</v>
      </c>
      <c r="F131" s="136" t="s">
        <v>132</v>
      </c>
      <c r="I131" s="129"/>
      <c r="J131" s="137">
        <f>BK131</f>
        <v>0</v>
      </c>
      <c r="L131" s="126"/>
      <c r="M131" s="131"/>
      <c r="P131" s="132">
        <f>SUM(P132:P173)</f>
        <v>0</v>
      </c>
      <c r="R131" s="132">
        <f>SUM(R132:R173)</f>
        <v>0</v>
      </c>
      <c r="T131" s="133">
        <f>SUM(T132:T173)</f>
        <v>0</v>
      </c>
      <c r="AR131" s="127" t="s">
        <v>82</v>
      </c>
      <c r="AT131" s="134" t="s">
        <v>73</v>
      </c>
      <c r="AU131" s="134" t="s">
        <v>82</v>
      </c>
      <c r="AY131" s="127" t="s">
        <v>131</v>
      </c>
      <c r="BK131" s="135">
        <f>SUM(BK132:BK173)</f>
        <v>0</v>
      </c>
    </row>
    <row r="132" spans="2:65" s="1" customFormat="1" ht="24.2" customHeight="1">
      <c r="B132" s="138"/>
      <c r="C132" s="139" t="s">
        <v>82</v>
      </c>
      <c r="D132" s="139" t="s">
        <v>133</v>
      </c>
      <c r="E132" s="140" t="s">
        <v>134</v>
      </c>
      <c r="F132" s="141" t="s">
        <v>135</v>
      </c>
      <c r="G132" s="142" t="s">
        <v>136</v>
      </c>
      <c r="H132" s="143">
        <v>150</v>
      </c>
      <c r="I132" s="144"/>
      <c r="J132" s="145">
        <f>ROUND(I132*H132,2)</f>
        <v>0</v>
      </c>
      <c r="K132" s="146"/>
      <c r="L132" s="31"/>
      <c r="M132" s="147" t="s">
        <v>1</v>
      </c>
      <c r="N132" s="148" t="s">
        <v>40</v>
      </c>
      <c r="P132" s="149">
        <f>O132*H132</f>
        <v>0</v>
      </c>
      <c r="Q132" s="149">
        <v>0</v>
      </c>
      <c r="R132" s="149">
        <f>Q132*H132</f>
        <v>0</v>
      </c>
      <c r="S132" s="149">
        <v>0</v>
      </c>
      <c r="T132" s="150">
        <f>S132*H132</f>
        <v>0</v>
      </c>
      <c r="AR132" s="151" t="s">
        <v>137</v>
      </c>
      <c r="AT132" s="151" t="s">
        <v>133</v>
      </c>
      <c r="AU132" s="151" t="s">
        <v>138</v>
      </c>
      <c r="AY132" s="16" t="s">
        <v>131</v>
      </c>
      <c r="BE132" s="152">
        <f>IF(N132="základná",J132,0)</f>
        <v>0</v>
      </c>
      <c r="BF132" s="152">
        <f>IF(N132="znížená",J132,0)</f>
        <v>0</v>
      </c>
      <c r="BG132" s="152">
        <f>IF(N132="zákl. prenesená",J132,0)</f>
        <v>0</v>
      </c>
      <c r="BH132" s="152">
        <f>IF(N132="zníž. prenesená",J132,0)</f>
        <v>0</v>
      </c>
      <c r="BI132" s="152">
        <f>IF(N132="nulová",J132,0)</f>
        <v>0</v>
      </c>
      <c r="BJ132" s="16" t="s">
        <v>138</v>
      </c>
      <c r="BK132" s="152">
        <f>ROUND(I132*H132,2)</f>
        <v>0</v>
      </c>
      <c r="BL132" s="16" t="s">
        <v>137</v>
      </c>
      <c r="BM132" s="151" t="s">
        <v>138</v>
      </c>
    </row>
    <row r="133" spans="2:65" s="1" customFormat="1" ht="24.2" customHeight="1">
      <c r="B133" s="138"/>
      <c r="C133" s="139" t="s">
        <v>138</v>
      </c>
      <c r="D133" s="139" t="s">
        <v>133</v>
      </c>
      <c r="E133" s="140" t="s">
        <v>139</v>
      </c>
      <c r="F133" s="141" t="s">
        <v>140</v>
      </c>
      <c r="G133" s="142" t="s">
        <v>141</v>
      </c>
      <c r="H133" s="143">
        <v>9</v>
      </c>
      <c r="I133" s="144"/>
      <c r="J133" s="145">
        <f>ROUND(I133*H133,2)</f>
        <v>0</v>
      </c>
      <c r="K133" s="146"/>
      <c r="L133" s="31"/>
      <c r="M133" s="147" t="s">
        <v>1</v>
      </c>
      <c r="N133" s="148" t="s">
        <v>40</v>
      </c>
      <c r="P133" s="149">
        <f>O133*H133</f>
        <v>0</v>
      </c>
      <c r="Q133" s="149">
        <v>0</v>
      </c>
      <c r="R133" s="149">
        <f>Q133*H133</f>
        <v>0</v>
      </c>
      <c r="S133" s="149">
        <v>0</v>
      </c>
      <c r="T133" s="150">
        <f>S133*H133</f>
        <v>0</v>
      </c>
      <c r="AR133" s="151" t="s">
        <v>137</v>
      </c>
      <c r="AT133" s="151" t="s">
        <v>133</v>
      </c>
      <c r="AU133" s="151" t="s">
        <v>138</v>
      </c>
      <c r="AY133" s="16" t="s">
        <v>131</v>
      </c>
      <c r="BE133" s="152">
        <f>IF(N133="základná",J133,0)</f>
        <v>0</v>
      </c>
      <c r="BF133" s="152">
        <f>IF(N133="znížená",J133,0)</f>
        <v>0</v>
      </c>
      <c r="BG133" s="152">
        <f>IF(N133="zákl. prenesená",J133,0)</f>
        <v>0</v>
      </c>
      <c r="BH133" s="152">
        <f>IF(N133="zníž. prenesená",J133,0)</f>
        <v>0</v>
      </c>
      <c r="BI133" s="152">
        <f>IF(N133="nulová",J133,0)</f>
        <v>0</v>
      </c>
      <c r="BJ133" s="16" t="s">
        <v>138</v>
      </c>
      <c r="BK133" s="152">
        <f>ROUND(I133*H133,2)</f>
        <v>0</v>
      </c>
      <c r="BL133" s="16" t="s">
        <v>137</v>
      </c>
      <c r="BM133" s="151" t="s">
        <v>137</v>
      </c>
    </row>
    <row r="134" spans="2:65" s="1" customFormat="1" ht="24.2" customHeight="1">
      <c r="B134" s="138"/>
      <c r="C134" s="139" t="s">
        <v>142</v>
      </c>
      <c r="D134" s="139" t="s">
        <v>133</v>
      </c>
      <c r="E134" s="140" t="s">
        <v>143</v>
      </c>
      <c r="F134" s="141" t="s">
        <v>144</v>
      </c>
      <c r="G134" s="142" t="s">
        <v>141</v>
      </c>
      <c r="H134" s="143">
        <v>9</v>
      </c>
      <c r="I134" s="144"/>
      <c r="J134" s="145">
        <f>ROUND(I134*H134,2)</f>
        <v>0</v>
      </c>
      <c r="K134" s="146"/>
      <c r="L134" s="31"/>
      <c r="M134" s="147" t="s">
        <v>1</v>
      </c>
      <c r="N134" s="148" t="s">
        <v>40</v>
      </c>
      <c r="P134" s="149">
        <f>O134*H134</f>
        <v>0</v>
      </c>
      <c r="Q134" s="149">
        <v>0</v>
      </c>
      <c r="R134" s="149">
        <f>Q134*H134</f>
        <v>0</v>
      </c>
      <c r="S134" s="149">
        <v>0</v>
      </c>
      <c r="T134" s="150">
        <f>S134*H134</f>
        <v>0</v>
      </c>
      <c r="AR134" s="151" t="s">
        <v>137</v>
      </c>
      <c r="AT134" s="151" t="s">
        <v>133</v>
      </c>
      <c r="AU134" s="151" t="s">
        <v>138</v>
      </c>
      <c r="AY134" s="16" t="s">
        <v>131</v>
      </c>
      <c r="BE134" s="152">
        <f>IF(N134="základná",J134,0)</f>
        <v>0</v>
      </c>
      <c r="BF134" s="152">
        <f>IF(N134="znížená",J134,0)</f>
        <v>0</v>
      </c>
      <c r="BG134" s="152">
        <f>IF(N134="zákl. prenesená",J134,0)</f>
        <v>0</v>
      </c>
      <c r="BH134" s="152">
        <f>IF(N134="zníž. prenesená",J134,0)</f>
        <v>0</v>
      </c>
      <c r="BI134" s="152">
        <f>IF(N134="nulová",J134,0)</f>
        <v>0</v>
      </c>
      <c r="BJ134" s="16" t="s">
        <v>138</v>
      </c>
      <c r="BK134" s="152">
        <f>ROUND(I134*H134,2)</f>
        <v>0</v>
      </c>
      <c r="BL134" s="16" t="s">
        <v>137</v>
      </c>
      <c r="BM134" s="151" t="s">
        <v>145</v>
      </c>
    </row>
    <row r="135" spans="2:65" s="1" customFormat="1" ht="24.2" customHeight="1">
      <c r="B135" s="138"/>
      <c r="C135" s="139" t="s">
        <v>137</v>
      </c>
      <c r="D135" s="139" t="s">
        <v>133</v>
      </c>
      <c r="E135" s="140" t="s">
        <v>146</v>
      </c>
      <c r="F135" s="141" t="s">
        <v>147</v>
      </c>
      <c r="G135" s="142" t="s">
        <v>136</v>
      </c>
      <c r="H135" s="143">
        <v>470</v>
      </c>
      <c r="I135" s="144"/>
      <c r="J135" s="145">
        <f>ROUND(I135*H135,2)</f>
        <v>0</v>
      </c>
      <c r="K135" s="146"/>
      <c r="L135" s="31"/>
      <c r="M135" s="147" t="s">
        <v>1</v>
      </c>
      <c r="N135" s="148" t="s">
        <v>40</v>
      </c>
      <c r="P135" s="149">
        <f>O135*H135</f>
        <v>0</v>
      </c>
      <c r="Q135" s="149">
        <v>0</v>
      </c>
      <c r="R135" s="149">
        <f>Q135*H135</f>
        <v>0</v>
      </c>
      <c r="S135" s="149">
        <v>0</v>
      </c>
      <c r="T135" s="150">
        <f>S135*H135</f>
        <v>0</v>
      </c>
      <c r="AR135" s="151" t="s">
        <v>137</v>
      </c>
      <c r="AT135" s="151" t="s">
        <v>133</v>
      </c>
      <c r="AU135" s="151" t="s">
        <v>138</v>
      </c>
      <c r="AY135" s="16" t="s">
        <v>131</v>
      </c>
      <c r="BE135" s="152">
        <f>IF(N135="základná",J135,0)</f>
        <v>0</v>
      </c>
      <c r="BF135" s="152">
        <f>IF(N135="znížená",J135,0)</f>
        <v>0</v>
      </c>
      <c r="BG135" s="152">
        <f>IF(N135="zákl. prenesená",J135,0)</f>
        <v>0</v>
      </c>
      <c r="BH135" s="152">
        <f>IF(N135="zníž. prenesená",J135,0)</f>
        <v>0</v>
      </c>
      <c r="BI135" s="152">
        <f>IF(N135="nulová",J135,0)</f>
        <v>0</v>
      </c>
      <c r="BJ135" s="16" t="s">
        <v>138</v>
      </c>
      <c r="BK135" s="152">
        <f>ROUND(I135*H135,2)</f>
        <v>0</v>
      </c>
      <c r="BL135" s="16" t="s">
        <v>137</v>
      </c>
      <c r="BM135" s="151" t="s">
        <v>148</v>
      </c>
    </row>
    <row r="136" spans="2:65" s="12" customFormat="1">
      <c r="B136" s="153"/>
      <c r="D136" s="154" t="s">
        <v>149</v>
      </c>
      <c r="E136" s="155" t="s">
        <v>1</v>
      </c>
      <c r="F136" s="156" t="s">
        <v>150</v>
      </c>
      <c r="H136" s="157">
        <v>470</v>
      </c>
      <c r="I136" s="158"/>
      <c r="L136" s="153"/>
      <c r="M136" s="159"/>
      <c r="T136" s="160"/>
      <c r="AT136" s="155" t="s">
        <v>149</v>
      </c>
      <c r="AU136" s="155" t="s">
        <v>138</v>
      </c>
      <c r="AV136" s="12" t="s">
        <v>138</v>
      </c>
      <c r="AW136" s="12" t="s">
        <v>31</v>
      </c>
      <c r="AX136" s="12" t="s">
        <v>74</v>
      </c>
      <c r="AY136" s="155" t="s">
        <v>131</v>
      </c>
    </row>
    <row r="137" spans="2:65" s="13" customFormat="1">
      <c r="B137" s="161"/>
      <c r="D137" s="154" t="s">
        <v>149</v>
      </c>
      <c r="E137" s="162" t="s">
        <v>1</v>
      </c>
      <c r="F137" s="163" t="s">
        <v>151</v>
      </c>
      <c r="H137" s="164">
        <v>470</v>
      </c>
      <c r="I137" s="165"/>
      <c r="L137" s="161"/>
      <c r="M137" s="166"/>
      <c r="T137" s="167"/>
      <c r="AT137" s="162" t="s">
        <v>149</v>
      </c>
      <c r="AU137" s="162" t="s">
        <v>138</v>
      </c>
      <c r="AV137" s="13" t="s">
        <v>137</v>
      </c>
      <c r="AW137" s="13" t="s">
        <v>31</v>
      </c>
      <c r="AX137" s="13" t="s">
        <v>82</v>
      </c>
      <c r="AY137" s="162" t="s">
        <v>131</v>
      </c>
    </row>
    <row r="138" spans="2:65" s="1" customFormat="1" ht="24.2" customHeight="1">
      <c r="B138" s="138"/>
      <c r="C138" s="139" t="s">
        <v>152</v>
      </c>
      <c r="D138" s="139" t="s">
        <v>133</v>
      </c>
      <c r="E138" s="140" t="s">
        <v>153</v>
      </c>
      <c r="F138" s="141" t="s">
        <v>154</v>
      </c>
      <c r="G138" s="142" t="s">
        <v>136</v>
      </c>
      <c r="H138" s="143">
        <v>440</v>
      </c>
      <c r="I138" s="144"/>
      <c r="J138" s="145">
        <f>ROUND(I138*H138,2)</f>
        <v>0</v>
      </c>
      <c r="K138" s="146"/>
      <c r="L138" s="31"/>
      <c r="M138" s="147" t="s">
        <v>1</v>
      </c>
      <c r="N138" s="148" t="s">
        <v>40</v>
      </c>
      <c r="P138" s="149">
        <f>O138*H138</f>
        <v>0</v>
      </c>
      <c r="Q138" s="149">
        <v>0</v>
      </c>
      <c r="R138" s="149">
        <f>Q138*H138</f>
        <v>0</v>
      </c>
      <c r="S138" s="149">
        <v>0</v>
      </c>
      <c r="T138" s="150">
        <f>S138*H138</f>
        <v>0</v>
      </c>
      <c r="AR138" s="151" t="s">
        <v>137</v>
      </c>
      <c r="AT138" s="151" t="s">
        <v>133</v>
      </c>
      <c r="AU138" s="151" t="s">
        <v>138</v>
      </c>
      <c r="AY138" s="16" t="s">
        <v>131</v>
      </c>
      <c r="BE138" s="152">
        <f>IF(N138="základná",J138,0)</f>
        <v>0</v>
      </c>
      <c r="BF138" s="152">
        <f>IF(N138="znížená",J138,0)</f>
        <v>0</v>
      </c>
      <c r="BG138" s="152">
        <f>IF(N138="zákl. prenesená",J138,0)</f>
        <v>0</v>
      </c>
      <c r="BH138" s="152">
        <f>IF(N138="zníž. prenesená",J138,0)</f>
        <v>0</v>
      </c>
      <c r="BI138" s="152">
        <f>IF(N138="nulová",J138,0)</f>
        <v>0</v>
      </c>
      <c r="BJ138" s="16" t="s">
        <v>138</v>
      </c>
      <c r="BK138" s="152">
        <f>ROUND(I138*H138,2)</f>
        <v>0</v>
      </c>
      <c r="BL138" s="16" t="s">
        <v>137</v>
      </c>
      <c r="BM138" s="151" t="s">
        <v>155</v>
      </c>
    </row>
    <row r="139" spans="2:65" s="12" customFormat="1">
      <c r="B139" s="153"/>
      <c r="D139" s="154" t="s">
        <v>149</v>
      </c>
      <c r="E139" s="155" t="s">
        <v>1</v>
      </c>
      <c r="F139" s="156" t="s">
        <v>156</v>
      </c>
      <c r="H139" s="157">
        <v>440</v>
      </c>
      <c r="I139" s="158"/>
      <c r="L139" s="153"/>
      <c r="M139" s="159"/>
      <c r="T139" s="160"/>
      <c r="AT139" s="155" t="s">
        <v>149</v>
      </c>
      <c r="AU139" s="155" t="s">
        <v>138</v>
      </c>
      <c r="AV139" s="12" t="s">
        <v>138</v>
      </c>
      <c r="AW139" s="12" t="s">
        <v>31</v>
      </c>
      <c r="AX139" s="12" t="s">
        <v>74</v>
      </c>
      <c r="AY139" s="155" t="s">
        <v>131</v>
      </c>
    </row>
    <row r="140" spans="2:65" s="13" customFormat="1">
      <c r="B140" s="161"/>
      <c r="D140" s="154" t="s">
        <v>149</v>
      </c>
      <c r="E140" s="162" t="s">
        <v>1</v>
      </c>
      <c r="F140" s="163" t="s">
        <v>151</v>
      </c>
      <c r="H140" s="164">
        <v>440</v>
      </c>
      <c r="I140" s="165"/>
      <c r="L140" s="161"/>
      <c r="M140" s="166"/>
      <c r="T140" s="167"/>
      <c r="AT140" s="162" t="s">
        <v>149</v>
      </c>
      <c r="AU140" s="162" t="s">
        <v>138</v>
      </c>
      <c r="AV140" s="13" t="s">
        <v>137</v>
      </c>
      <c r="AW140" s="13" t="s">
        <v>31</v>
      </c>
      <c r="AX140" s="13" t="s">
        <v>82</v>
      </c>
      <c r="AY140" s="162" t="s">
        <v>131</v>
      </c>
    </row>
    <row r="141" spans="2:65" s="1" customFormat="1" ht="33" customHeight="1">
      <c r="B141" s="138"/>
      <c r="C141" s="139" t="s">
        <v>145</v>
      </c>
      <c r="D141" s="139" t="s">
        <v>133</v>
      </c>
      <c r="E141" s="140" t="s">
        <v>157</v>
      </c>
      <c r="F141" s="141" t="s">
        <v>158</v>
      </c>
      <c r="G141" s="142" t="s">
        <v>136</v>
      </c>
      <c r="H141" s="143">
        <v>440</v>
      </c>
      <c r="I141" s="144"/>
      <c r="J141" s="145">
        <f>ROUND(I141*H141,2)</f>
        <v>0</v>
      </c>
      <c r="K141" s="146"/>
      <c r="L141" s="31"/>
      <c r="M141" s="147" t="s">
        <v>1</v>
      </c>
      <c r="N141" s="148" t="s">
        <v>40</v>
      </c>
      <c r="P141" s="149">
        <f>O141*H141</f>
        <v>0</v>
      </c>
      <c r="Q141" s="149">
        <v>0</v>
      </c>
      <c r="R141" s="149">
        <f>Q141*H141</f>
        <v>0</v>
      </c>
      <c r="S141" s="149">
        <v>0</v>
      </c>
      <c r="T141" s="150">
        <f>S141*H141</f>
        <v>0</v>
      </c>
      <c r="AR141" s="151" t="s">
        <v>137</v>
      </c>
      <c r="AT141" s="151" t="s">
        <v>133</v>
      </c>
      <c r="AU141" s="151" t="s">
        <v>138</v>
      </c>
      <c r="AY141" s="16" t="s">
        <v>131</v>
      </c>
      <c r="BE141" s="152">
        <f>IF(N141="základná",J141,0)</f>
        <v>0</v>
      </c>
      <c r="BF141" s="152">
        <f>IF(N141="znížená",J141,0)</f>
        <v>0</v>
      </c>
      <c r="BG141" s="152">
        <f>IF(N141="zákl. prenesená",J141,0)</f>
        <v>0</v>
      </c>
      <c r="BH141" s="152">
        <f>IF(N141="zníž. prenesená",J141,0)</f>
        <v>0</v>
      </c>
      <c r="BI141" s="152">
        <f>IF(N141="nulová",J141,0)</f>
        <v>0</v>
      </c>
      <c r="BJ141" s="16" t="s">
        <v>138</v>
      </c>
      <c r="BK141" s="152">
        <f>ROUND(I141*H141,2)</f>
        <v>0</v>
      </c>
      <c r="BL141" s="16" t="s">
        <v>137</v>
      </c>
      <c r="BM141" s="151" t="s">
        <v>159</v>
      </c>
    </row>
    <row r="142" spans="2:65" s="12" customFormat="1">
      <c r="B142" s="153"/>
      <c r="D142" s="154" t="s">
        <v>149</v>
      </c>
      <c r="E142" s="155" t="s">
        <v>1</v>
      </c>
      <c r="F142" s="156" t="s">
        <v>156</v>
      </c>
      <c r="H142" s="157">
        <v>440</v>
      </c>
      <c r="I142" s="158"/>
      <c r="L142" s="153"/>
      <c r="M142" s="159"/>
      <c r="T142" s="160"/>
      <c r="AT142" s="155" t="s">
        <v>149</v>
      </c>
      <c r="AU142" s="155" t="s">
        <v>138</v>
      </c>
      <c r="AV142" s="12" t="s">
        <v>138</v>
      </c>
      <c r="AW142" s="12" t="s">
        <v>31</v>
      </c>
      <c r="AX142" s="12" t="s">
        <v>74</v>
      </c>
      <c r="AY142" s="155" t="s">
        <v>131</v>
      </c>
    </row>
    <row r="143" spans="2:65" s="13" customFormat="1">
      <c r="B143" s="161"/>
      <c r="D143" s="154" t="s">
        <v>149</v>
      </c>
      <c r="E143" s="162" t="s">
        <v>1</v>
      </c>
      <c r="F143" s="163" t="s">
        <v>151</v>
      </c>
      <c r="H143" s="164">
        <v>440</v>
      </c>
      <c r="I143" s="165"/>
      <c r="L143" s="161"/>
      <c r="M143" s="166"/>
      <c r="T143" s="167"/>
      <c r="AT143" s="162" t="s">
        <v>149</v>
      </c>
      <c r="AU143" s="162" t="s">
        <v>138</v>
      </c>
      <c r="AV143" s="13" t="s">
        <v>137</v>
      </c>
      <c r="AW143" s="13" t="s">
        <v>31</v>
      </c>
      <c r="AX143" s="13" t="s">
        <v>82</v>
      </c>
      <c r="AY143" s="162" t="s">
        <v>131</v>
      </c>
    </row>
    <row r="144" spans="2:65" s="1" customFormat="1" ht="33" customHeight="1">
      <c r="B144" s="138"/>
      <c r="C144" s="139" t="s">
        <v>160</v>
      </c>
      <c r="D144" s="139" t="s">
        <v>133</v>
      </c>
      <c r="E144" s="140" t="s">
        <v>161</v>
      </c>
      <c r="F144" s="141" t="s">
        <v>162</v>
      </c>
      <c r="G144" s="142" t="s">
        <v>136</v>
      </c>
      <c r="H144" s="143">
        <v>50</v>
      </c>
      <c r="I144" s="144"/>
      <c r="J144" s="145">
        <f>ROUND(I144*H144,2)</f>
        <v>0</v>
      </c>
      <c r="K144" s="146"/>
      <c r="L144" s="31"/>
      <c r="M144" s="147" t="s">
        <v>1</v>
      </c>
      <c r="N144" s="148" t="s">
        <v>40</v>
      </c>
      <c r="P144" s="149">
        <f>O144*H144</f>
        <v>0</v>
      </c>
      <c r="Q144" s="149">
        <v>0</v>
      </c>
      <c r="R144" s="149">
        <f>Q144*H144</f>
        <v>0</v>
      </c>
      <c r="S144" s="149">
        <v>0</v>
      </c>
      <c r="T144" s="150">
        <f>S144*H144</f>
        <v>0</v>
      </c>
      <c r="AR144" s="151" t="s">
        <v>137</v>
      </c>
      <c r="AT144" s="151" t="s">
        <v>133</v>
      </c>
      <c r="AU144" s="151" t="s">
        <v>138</v>
      </c>
      <c r="AY144" s="16" t="s">
        <v>131</v>
      </c>
      <c r="BE144" s="152">
        <f>IF(N144="základná",J144,0)</f>
        <v>0</v>
      </c>
      <c r="BF144" s="152">
        <f>IF(N144="znížená",J144,0)</f>
        <v>0</v>
      </c>
      <c r="BG144" s="152">
        <f>IF(N144="zákl. prenesená",J144,0)</f>
        <v>0</v>
      </c>
      <c r="BH144" s="152">
        <f>IF(N144="zníž. prenesená",J144,0)</f>
        <v>0</v>
      </c>
      <c r="BI144" s="152">
        <f>IF(N144="nulová",J144,0)</f>
        <v>0</v>
      </c>
      <c r="BJ144" s="16" t="s">
        <v>138</v>
      </c>
      <c r="BK144" s="152">
        <f>ROUND(I144*H144,2)</f>
        <v>0</v>
      </c>
      <c r="BL144" s="16" t="s">
        <v>137</v>
      </c>
      <c r="BM144" s="151" t="s">
        <v>163</v>
      </c>
    </row>
    <row r="145" spans="2:65" s="1" customFormat="1" ht="24.2" customHeight="1">
      <c r="B145" s="138"/>
      <c r="C145" s="139" t="s">
        <v>148</v>
      </c>
      <c r="D145" s="139" t="s">
        <v>133</v>
      </c>
      <c r="E145" s="140" t="s">
        <v>164</v>
      </c>
      <c r="F145" s="141" t="s">
        <v>165</v>
      </c>
      <c r="G145" s="142" t="s">
        <v>166</v>
      </c>
      <c r="H145" s="143">
        <v>1.4</v>
      </c>
      <c r="I145" s="144"/>
      <c r="J145" s="145">
        <f>ROUND(I145*H145,2)</f>
        <v>0</v>
      </c>
      <c r="K145" s="146"/>
      <c r="L145" s="31"/>
      <c r="M145" s="147" t="s">
        <v>1</v>
      </c>
      <c r="N145" s="148" t="s">
        <v>40</v>
      </c>
      <c r="P145" s="149">
        <f>O145*H145</f>
        <v>0</v>
      </c>
      <c r="Q145" s="149">
        <v>0</v>
      </c>
      <c r="R145" s="149">
        <f>Q145*H145</f>
        <v>0</v>
      </c>
      <c r="S145" s="149">
        <v>0</v>
      </c>
      <c r="T145" s="150">
        <f>S145*H145</f>
        <v>0</v>
      </c>
      <c r="AR145" s="151" t="s">
        <v>137</v>
      </c>
      <c r="AT145" s="151" t="s">
        <v>133</v>
      </c>
      <c r="AU145" s="151" t="s">
        <v>138</v>
      </c>
      <c r="AY145" s="16" t="s">
        <v>131</v>
      </c>
      <c r="BE145" s="152">
        <f>IF(N145="základná",J145,0)</f>
        <v>0</v>
      </c>
      <c r="BF145" s="152">
        <f>IF(N145="znížená",J145,0)</f>
        <v>0</v>
      </c>
      <c r="BG145" s="152">
        <f>IF(N145="zákl. prenesená",J145,0)</f>
        <v>0</v>
      </c>
      <c r="BH145" s="152">
        <f>IF(N145="zníž. prenesená",J145,0)</f>
        <v>0</v>
      </c>
      <c r="BI145" s="152">
        <f>IF(N145="nulová",J145,0)</f>
        <v>0</v>
      </c>
      <c r="BJ145" s="16" t="s">
        <v>138</v>
      </c>
      <c r="BK145" s="152">
        <f>ROUND(I145*H145,2)</f>
        <v>0</v>
      </c>
      <c r="BL145" s="16" t="s">
        <v>137</v>
      </c>
      <c r="BM145" s="151" t="s">
        <v>167</v>
      </c>
    </row>
    <row r="146" spans="2:65" s="12" customFormat="1">
      <c r="B146" s="153"/>
      <c r="D146" s="154" t="s">
        <v>149</v>
      </c>
      <c r="E146" s="155" t="s">
        <v>1</v>
      </c>
      <c r="F146" s="156" t="s">
        <v>168</v>
      </c>
      <c r="H146" s="157">
        <v>1.4</v>
      </c>
      <c r="I146" s="158"/>
      <c r="L146" s="153"/>
      <c r="M146" s="159"/>
      <c r="T146" s="160"/>
      <c r="AT146" s="155" t="s">
        <v>149</v>
      </c>
      <c r="AU146" s="155" t="s">
        <v>138</v>
      </c>
      <c r="AV146" s="12" t="s">
        <v>138</v>
      </c>
      <c r="AW146" s="12" t="s">
        <v>31</v>
      </c>
      <c r="AX146" s="12" t="s">
        <v>74</v>
      </c>
      <c r="AY146" s="155" t="s">
        <v>131</v>
      </c>
    </row>
    <row r="147" spans="2:65" s="13" customFormat="1">
      <c r="B147" s="161"/>
      <c r="D147" s="154" t="s">
        <v>149</v>
      </c>
      <c r="E147" s="162" t="s">
        <v>1</v>
      </c>
      <c r="F147" s="163" t="s">
        <v>151</v>
      </c>
      <c r="H147" s="164">
        <v>1.4</v>
      </c>
      <c r="I147" s="165"/>
      <c r="L147" s="161"/>
      <c r="M147" s="166"/>
      <c r="T147" s="167"/>
      <c r="AT147" s="162" t="s">
        <v>149</v>
      </c>
      <c r="AU147" s="162" t="s">
        <v>138</v>
      </c>
      <c r="AV147" s="13" t="s">
        <v>137</v>
      </c>
      <c r="AW147" s="13" t="s">
        <v>31</v>
      </c>
      <c r="AX147" s="13" t="s">
        <v>82</v>
      </c>
      <c r="AY147" s="162" t="s">
        <v>131</v>
      </c>
    </row>
    <row r="148" spans="2:65" s="1" customFormat="1" ht="24.2" customHeight="1">
      <c r="B148" s="138"/>
      <c r="C148" s="139" t="s">
        <v>169</v>
      </c>
      <c r="D148" s="139" t="s">
        <v>133</v>
      </c>
      <c r="E148" s="140" t="s">
        <v>170</v>
      </c>
      <c r="F148" s="141" t="s">
        <v>171</v>
      </c>
      <c r="G148" s="142" t="s">
        <v>166</v>
      </c>
      <c r="H148" s="143">
        <v>129.99799999999999</v>
      </c>
      <c r="I148" s="144"/>
      <c r="J148" s="145">
        <f>ROUND(I148*H148,2)</f>
        <v>0</v>
      </c>
      <c r="K148" s="146"/>
      <c r="L148" s="31"/>
      <c r="M148" s="147" t="s">
        <v>1</v>
      </c>
      <c r="N148" s="148" t="s">
        <v>40</v>
      </c>
      <c r="P148" s="149">
        <f>O148*H148</f>
        <v>0</v>
      </c>
      <c r="Q148" s="149">
        <v>0</v>
      </c>
      <c r="R148" s="149">
        <f>Q148*H148</f>
        <v>0</v>
      </c>
      <c r="S148" s="149">
        <v>0</v>
      </c>
      <c r="T148" s="150">
        <f>S148*H148</f>
        <v>0</v>
      </c>
      <c r="AR148" s="151" t="s">
        <v>137</v>
      </c>
      <c r="AT148" s="151" t="s">
        <v>133</v>
      </c>
      <c r="AU148" s="151" t="s">
        <v>138</v>
      </c>
      <c r="AY148" s="16" t="s">
        <v>131</v>
      </c>
      <c r="BE148" s="152">
        <f>IF(N148="základná",J148,0)</f>
        <v>0</v>
      </c>
      <c r="BF148" s="152">
        <f>IF(N148="znížená",J148,0)</f>
        <v>0</v>
      </c>
      <c r="BG148" s="152">
        <f>IF(N148="zákl. prenesená",J148,0)</f>
        <v>0</v>
      </c>
      <c r="BH148" s="152">
        <f>IF(N148="zníž. prenesená",J148,0)</f>
        <v>0</v>
      </c>
      <c r="BI148" s="152">
        <f>IF(N148="nulová",J148,0)</f>
        <v>0</v>
      </c>
      <c r="BJ148" s="16" t="s">
        <v>138</v>
      </c>
      <c r="BK148" s="152">
        <f>ROUND(I148*H148,2)</f>
        <v>0</v>
      </c>
      <c r="BL148" s="16" t="s">
        <v>137</v>
      </c>
      <c r="BM148" s="151" t="s">
        <v>172</v>
      </c>
    </row>
    <row r="149" spans="2:65" s="12" customFormat="1">
      <c r="B149" s="153"/>
      <c r="D149" s="154" t="s">
        <v>149</v>
      </c>
      <c r="E149" s="155" t="s">
        <v>1</v>
      </c>
      <c r="F149" s="156" t="s">
        <v>173</v>
      </c>
      <c r="H149" s="157">
        <v>47</v>
      </c>
      <c r="I149" s="158"/>
      <c r="L149" s="153"/>
      <c r="M149" s="159"/>
      <c r="T149" s="160"/>
      <c r="AT149" s="155" t="s">
        <v>149</v>
      </c>
      <c r="AU149" s="155" t="s">
        <v>138</v>
      </c>
      <c r="AV149" s="12" t="s">
        <v>138</v>
      </c>
      <c r="AW149" s="12" t="s">
        <v>31</v>
      </c>
      <c r="AX149" s="12" t="s">
        <v>74</v>
      </c>
      <c r="AY149" s="155" t="s">
        <v>131</v>
      </c>
    </row>
    <row r="150" spans="2:65" s="12" customFormat="1">
      <c r="B150" s="153"/>
      <c r="D150" s="154" t="s">
        <v>149</v>
      </c>
      <c r="E150" s="155" t="s">
        <v>1</v>
      </c>
      <c r="F150" s="156" t="s">
        <v>174</v>
      </c>
      <c r="H150" s="157">
        <v>82.998000000000005</v>
      </c>
      <c r="I150" s="158"/>
      <c r="L150" s="153"/>
      <c r="M150" s="159"/>
      <c r="T150" s="160"/>
      <c r="AT150" s="155" t="s">
        <v>149</v>
      </c>
      <c r="AU150" s="155" t="s">
        <v>138</v>
      </c>
      <c r="AV150" s="12" t="s">
        <v>138</v>
      </c>
      <c r="AW150" s="12" t="s">
        <v>31</v>
      </c>
      <c r="AX150" s="12" t="s">
        <v>74</v>
      </c>
      <c r="AY150" s="155" t="s">
        <v>131</v>
      </c>
    </row>
    <row r="151" spans="2:65" s="13" customFormat="1">
      <c r="B151" s="161"/>
      <c r="D151" s="154" t="s">
        <v>149</v>
      </c>
      <c r="E151" s="162" t="s">
        <v>1</v>
      </c>
      <c r="F151" s="163" t="s">
        <v>151</v>
      </c>
      <c r="H151" s="164">
        <v>129.99799999999999</v>
      </c>
      <c r="I151" s="165"/>
      <c r="L151" s="161"/>
      <c r="M151" s="166"/>
      <c r="T151" s="167"/>
      <c r="AT151" s="162" t="s">
        <v>149</v>
      </c>
      <c r="AU151" s="162" t="s">
        <v>138</v>
      </c>
      <c r="AV151" s="13" t="s">
        <v>137</v>
      </c>
      <c r="AW151" s="13" t="s">
        <v>31</v>
      </c>
      <c r="AX151" s="13" t="s">
        <v>82</v>
      </c>
      <c r="AY151" s="162" t="s">
        <v>131</v>
      </c>
    </row>
    <row r="152" spans="2:65" s="1" customFormat="1" ht="33" customHeight="1">
      <c r="B152" s="138"/>
      <c r="C152" s="139" t="s">
        <v>155</v>
      </c>
      <c r="D152" s="139" t="s">
        <v>133</v>
      </c>
      <c r="E152" s="140" t="s">
        <v>175</v>
      </c>
      <c r="F152" s="141" t="s">
        <v>176</v>
      </c>
      <c r="G152" s="142" t="s">
        <v>136</v>
      </c>
      <c r="H152" s="143">
        <v>150</v>
      </c>
      <c r="I152" s="144"/>
      <c r="J152" s="145">
        <f t="shared" ref="J152:J157" si="0">ROUND(I152*H152,2)</f>
        <v>0</v>
      </c>
      <c r="K152" s="146"/>
      <c r="L152" s="31"/>
      <c r="M152" s="147" t="s">
        <v>1</v>
      </c>
      <c r="N152" s="148" t="s">
        <v>40</v>
      </c>
      <c r="P152" s="149">
        <f t="shared" ref="P152:P157" si="1">O152*H152</f>
        <v>0</v>
      </c>
      <c r="Q152" s="149">
        <v>0</v>
      </c>
      <c r="R152" s="149">
        <f t="shared" ref="R152:R157" si="2">Q152*H152</f>
        <v>0</v>
      </c>
      <c r="S152" s="149">
        <v>0</v>
      </c>
      <c r="T152" s="150">
        <f t="shared" ref="T152:T157" si="3">S152*H152</f>
        <v>0</v>
      </c>
      <c r="AR152" s="151" t="s">
        <v>137</v>
      </c>
      <c r="AT152" s="151" t="s">
        <v>133</v>
      </c>
      <c r="AU152" s="151" t="s">
        <v>138</v>
      </c>
      <c r="AY152" s="16" t="s">
        <v>131</v>
      </c>
      <c r="BE152" s="152">
        <f t="shared" ref="BE152:BE157" si="4">IF(N152="základná",J152,0)</f>
        <v>0</v>
      </c>
      <c r="BF152" s="152">
        <f t="shared" ref="BF152:BF157" si="5">IF(N152="znížená",J152,0)</f>
        <v>0</v>
      </c>
      <c r="BG152" s="152">
        <f t="shared" ref="BG152:BG157" si="6">IF(N152="zákl. prenesená",J152,0)</f>
        <v>0</v>
      </c>
      <c r="BH152" s="152">
        <f t="shared" ref="BH152:BH157" si="7">IF(N152="zníž. prenesená",J152,0)</f>
        <v>0</v>
      </c>
      <c r="BI152" s="152">
        <f t="shared" ref="BI152:BI157" si="8">IF(N152="nulová",J152,0)</f>
        <v>0</v>
      </c>
      <c r="BJ152" s="16" t="s">
        <v>138</v>
      </c>
      <c r="BK152" s="152">
        <f t="shared" ref="BK152:BK157" si="9">ROUND(I152*H152,2)</f>
        <v>0</v>
      </c>
      <c r="BL152" s="16" t="s">
        <v>137</v>
      </c>
      <c r="BM152" s="151" t="s">
        <v>177</v>
      </c>
    </row>
    <row r="153" spans="2:65" s="1" customFormat="1" ht="24.2" customHeight="1">
      <c r="B153" s="138"/>
      <c r="C153" s="139" t="s">
        <v>178</v>
      </c>
      <c r="D153" s="139" t="s">
        <v>133</v>
      </c>
      <c r="E153" s="140" t="s">
        <v>179</v>
      </c>
      <c r="F153" s="141" t="s">
        <v>180</v>
      </c>
      <c r="G153" s="142" t="s">
        <v>136</v>
      </c>
      <c r="H153" s="143">
        <v>1500</v>
      </c>
      <c r="I153" s="144"/>
      <c r="J153" s="145">
        <f t="shared" si="0"/>
        <v>0</v>
      </c>
      <c r="K153" s="146"/>
      <c r="L153" s="31"/>
      <c r="M153" s="147" t="s">
        <v>1</v>
      </c>
      <c r="N153" s="148" t="s">
        <v>40</v>
      </c>
      <c r="P153" s="149">
        <f t="shared" si="1"/>
        <v>0</v>
      </c>
      <c r="Q153" s="149">
        <v>0</v>
      </c>
      <c r="R153" s="149">
        <f t="shared" si="2"/>
        <v>0</v>
      </c>
      <c r="S153" s="149">
        <v>0</v>
      </c>
      <c r="T153" s="150">
        <f t="shared" si="3"/>
        <v>0</v>
      </c>
      <c r="AR153" s="151" t="s">
        <v>137</v>
      </c>
      <c r="AT153" s="151" t="s">
        <v>133</v>
      </c>
      <c r="AU153" s="151" t="s">
        <v>138</v>
      </c>
      <c r="AY153" s="16" t="s">
        <v>131</v>
      </c>
      <c r="BE153" s="152">
        <f t="shared" si="4"/>
        <v>0</v>
      </c>
      <c r="BF153" s="152">
        <f t="shared" si="5"/>
        <v>0</v>
      </c>
      <c r="BG153" s="152">
        <f t="shared" si="6"/>
        <v>0</v>
      </c>
      <c r="BH153" s="152">
        <f t="shared" si="7"/>
        <v>0</v>
      </c>
      <c r="BI153" s="152">
        <f t="shared" si="8"/>
        <v>0</v>
      </c>
      <c r="BJ153" s="16" t="s">
        <v>138</v>
      </c>
      <c r="BK153" s="152">
        <f t="shared" si="9"/>
        <v>0</v>
      </c>
      <c r="BL153" s="16" t="s">
        <v>137</v>
      </c>
      <c r="BM153" s="151" t="s">
        <v>181</v>
      </c>
    </row>
    <row r="154" spans="2:65" s="1" customFormat="1" ht="33" customHeight="1">
      <c r="B154" s="138"/>
      <c r="C154" s="139" t="s">
        <v>159</v>
      </c>
      <c r="D154" s="139" t="s">
        <v>133</v>
      </c>
      <c r="E154" s="140" t="s">
        <v>182</v>
      </c>
      <c r="F154" s="141" t="s">
        <v>183</v>
      </c>
      <c r="G154" s="142" t="s">
        <v>166</v>
      </c>
      <c r="H154" s="143">
        <v>87</v>
      </c>
      <c r="I154" s="144"/>
      <c r="J154" s="145">
        <f t="shared" si="0"/>
        <v>0</v>
      </c>
      <c r="K154" s="146"/>
      <c r="L154" s="31"/>
      <c r="M154" s="147" t="s">
        <v>1</v>
      </c>
      <c r="N154" s="148" t="s">
        <v>40</v>
      </c>
      <c r="P154" s="149">
        <f t="shared" si="1"/>
        <v>0</v>
      </c>
      <c r="Q154" s="149">
        <v>0</v>
      </c>
      <c r="R154" s="149">
        <f t="shared" si="2"/>
        <v>0</v>
      </c>
      <c r="S154" s="149">
        <v>0</v>
      </c>
      <c r="T154" s="150">
        <f t="shared" si="3"/>
        <v>0</v>
      </c>
      <c r="AR154" s="151" t="s">
        <v>137</v>
      </c>
      <c r="AT154" s="151" t="s">
        <v>133</v>
      </c>
      <c r="AU154" s="151" t="s">
        <v>138</v>
      </c>
      <c r="AY154" s="16" t="s">
        <v>131</v>
      </c>
      <c r="BE154" s="152">
        <f t="shared" si="4"/>
        <v>0</v>
      </c>
      <c r="BF154" s="152">
        <f t="shared" si="5"/>
        <v>0</v>
      </c>
      <c r="BG154" s="152">
        <f t="shared" si="6"/>
        <v>0</v>
      </c>
      <c r="BH154" s="152">
        <f t="shared" si="7"/>
        <v>0</v>
      </c>
      <c r="BI154" s="152">
        <f t="shared" si="8"/>
        <v>0</v>
      </c>
      <c r="BJ154" s="16" t="s">
        <v>138</v>
      </c>
      <c r="BK154" s="152">
        <f t="shared" si="9"/>
        <v>0</v>
      </c>
      <c r="BL154" s="16" t="s">
        <v>137</v>
      </c>
      <c r="BM154" s="151" t="s">
        <v>184</v>
      </c>
    </row>
    <row r="155" spans="2:65" s="1" customFormat="1" ht="24.2" customHeight="1">
      <c r="B155" s="138"/>
      <c r="C155" s="139" t="s">
        <v>185</v>
      </c>
      <c r="D155" s="139" t="s">
        <v>133</v>
      </c>
      <c r="E155" s="140" t="s">
        <v>186</v>
      </c>
      <c r="F155" s="141" t="s">
        <v>187</v>
      </c>
      <c r="G155" s="142" t="s">
        <v>141</v>
      </c>
      <c r="H155" s="143">
        <v>9</v>
      </c>
      <c r="I155" s="144"/>
      <c r="J155" s="145">
        <f t="shared" si="0"/>
        <v>0</v>
      </c>
      <c r="K155" s="146"/>
      <c r="L155" s="31"/>
      <c r="M155" s="147" t="s">
        <v>1</v>
      </c>
      <c r="N155" s="148" t="s">
        <v>40</v>
      </c>
      <c r="P155" s="149">
        <f t="shared" si="1"/>
        <v>0</v>
      </c>
      <c r="Q155" s="149">
        <v>0</v>
      </c>
      <c r="R155" s="149">
        <f t="shared" si="2"/>
        <v>0</v>
      </c>
      <c r="S155" s="149">
        <v>0</v>
      </c>
      <c r="T155" s="150">
        <f t="shared" si="3"/>
        <v>0</v>
      </c>
      <c r="AR155" s="151" t="s">
        <v>137</v>
      </c>
      <c r="AT155" s="151" t="s">
        <v>133</v>
      </c>
      <c r="AU155" s="151" t="s">
        <v>138</v>
      </c>
      <c r="AY155" s="16" t="s">
        <v>131</v>
      </c>
      <c r="BE155" s="152">
        <f t="shared" si="4"/>
        <v>0</v>
      </c>
      <c r="BF155" s="152">
        <f t="shared" si="5"/>
        <v>0</v>
      </c>
      <c r="BG155" s="152">
        <f t="shared" si="6"/>
        <v>0</v>
      </c>
      <c r="BH155" s="152">
        <f t="shared" si="7"/>
        <v>0</v>
      </c>
      <c r="BI155" s="152">
        <f t="shared" si="8"/>
        <v>0</v>
      </c>
      <c r="BJ155" s="16" t="s">
        <v>138</v>
      </c>
      <c r="BK155" s="152">
        <f t="shared" si="9"/>
        <v>0</v>
      </c>
      <c r="BL155" s="16" t="s">
        <v>137</v>
      </c>
      <c r="BM155" s="151" t="s">
        <v>188</v>
      </c>
    </row>
    <row r="156" spans="2:65" s="1" customFormat="1" ht="33" customHeight="1">
      <c r="B156" s="138"/>
      <c r="C156" s="139" t="s">
        <v>163</v>
      </c>
      <c r="D156" s="139" t="s">
        <v>133</v>
      </c>
      <c r="E156" s="140" t="s">
        <v>189</v>
      </c>
      <c r="F156" s="141" t="s">
        <v>190</v>
      </c>
      <c r="G156" s="142" t="s">
        <v>141</v>
      </c>
      <c r="H156" s="143">
        <v>90</v>
      </c>
      <c r="I156" s="144"/>
      <c r="J156" s="145">
        <f t="shared" si="0"/>
        <v>0</v>
      </c>
      <c r="K156" s="146"/>
      <c r="L156" s="31"/>
      <c r="M156" s="147" t="s">
        <v>1</v>
      </c>
      <c r="N156" s="148" t="s">
        <v>40</v>
      </c>
      <c r="P156" s="149">
        <f t="shared" si="1"/>
        <v>0</v>
      </c>
      <c r="Q156" s="149">
        <v>0</v>
      </c>
      <c r="R156" s="149">
        <f t="shared" si="2"/>
        <v>0</v>
      </c>
      <c r="S156" s="149">
        <v>0</v>
      </c>
      <c r="T156" s="150">
        <f t="shared" si="3"/>
        <v>0</v>
      </c>
      <c r="AR156" s="151" t="s">
        <v>137</v>
      </c>
      <c r="AT156" s="151" t="s">
        <v>133</v>
      </c>
      <c r="AU156" s="151" t="s">
        <v>138</v>
      </c>
      <c r="AY156" s="16" t="s">
        <v>131</v>
      </c>
      <c r="BE156" s="152">
        <f t="shared" si="4"/>
        <v>0</v>
      </c>
      <c r="BF156" s="152">
        <f t="shared" si="5"/>
        <v>0</v>
      </c>
      <c r="BG156" s="152">
        <f t="shared" si="6"/>
        <v>0</v>
      </c>
      <c r="BH156" s="152">
        <f t="shared" si="7"/>
        <v>0</v>
      </c>
      <c r="BI156" s="152">
        <f t="shared" si="8"/>
        <v>0</v>
      </c>
      <c r="BJ156" s="16" t="s">
        <v>138</v>
      </c>
      <c r="BK156" s="152">
        <f t="shared" si="9"/>
        <v>0</v>
      </c>
      <c r="BL156" s="16" t="s">
        <v>137</v>
      </c>
      <c r="BM156" s="151" t="s">
        <v>191</v>
      </c>
    </row>
    <row r="157" spans="2:65" s="1" customFormat="1" ht="37.9" customHeight="1">
      <c r="B157" s="138"/>
      <c r="C157" s="139" t="s">
        <v>192</v>
      </c>
      <c r="D157" s="139" t="s">
        <v>133</v>
      </c>
      <c r="E157" s="140" t="s">
        <v>193</v>
      </c>
      <c r="F157" s="141" t="s">
        <v>194</v>
      </c>
      <c r="G157" s="142" t="s">
        <v>166</v>
      </c>
      <c r="H157" s="143">
        <v>870</v>
      </c>
      <c r="I157" s="144"/>
      <c r="J157" s="145">
        <f t="shared" si="0"/>
        <v>0</v>
      </c>
      <c r="K157" s="146"/>
      <c r="L157" s="31"/>
      <c r="M157" s="147" t="s">
        <v>1</v>
      </c>
      <c r="N157" s="148" t="s">
        <v>40</v>
      </c>
      <c r="P157" s="149">
        <f t="shared" si="1"/>
        <v>0</v>
      </c>
      <c r="Q157" s="149">
        <v>0</v>
      </c>
      <c r="R157" s="149">
        <f t="shared" si="2"/>
        <v>0</v>
      </c>
      <c r="S157" s="149">
        <v>0</v>
      </c>
      <c r="T157" s="150">
        <f t="shared" si="3"/>
        <v>0</v>
      </c>
      <c r="AR157" s="151" t="s">
        <v>137</v>
      </c>
      <c r="AT157" s="151" t="s">
        <v>133</v>
      </c>
      <c r="AU157" s="151" t="s">
        <v>138</v>
      </c>
      <c r="AY157" s="16" t="s">
        <v>131</v>
      </c>
      <c r="BE157" s="152">
        <f t="shared" si="4"/>
        <v>0</v>
      </c>
      <c r="BF157" s="152">
        <f t="shared" si="5"/>
        <v>0</v>
      </c>
      <c r="BG157" s="152">
        <f t="shared" si="6"/>
        <v>0</v>
      </c>
      <c r="BH157" s="152">
        <f t="shared" si="7"/>
        <v>0</v>
      </c>
      <c r="BI157" s="152">
        <f t="shared" si="8"/>
        <v>0</v>
      </c>
      <c r="BJ157" s="16" t="s">
        <v>138</v>
      </c>
      <c r="BK157" s="152">
        <f t="shared" si="9"/>
        <v>0</v>
      </c>
      <c r="BL157" s="16" t="s">
        <v>137</v>
      </c>
      <c r="BM157" s="151" t="s">
        <v>195</v>
      </c>
    </row>
    <row r="158" spans="2:65" s="12" customFormat="1">
      <c r="B158" s="153"/>
      <c r="D158" s="154" t="s">
        <v>149</v>
      </c>
      <c r="E158" s="155" t="s">
        <v>1</v>
      </c>
      <c r="F158" s="156" t="s">
        <v>196</v>
      </c>
      <c r="H158" s="157">
        <v>870</v>
      </c>
      <c r="I158" s="158"/>
      <c r="L158" s="153"/>
      <c r="M158" s="159"/>
      <c r="T158" s="160"/>
      <c r="AT158" s="155" t="s">
        <v>149</v>
      </c>
      <c r="AU158" s="155" t="s">
        <v>138</v>
      </c>
      <c r="AV158" s="12" t="s">
        <v>138</v>
      </c>
      <c r="AW158" s="12" t="s">
        <v>31</v>
      </c>
      <c r="AX158" s="12" t="s">
        <v>74</v>
      </c>
      <c r="AY158" s="155" t="s">
        <v>131</v>
      </c>
    </row>
    <row r="159" spans="2:65" s="13" customFormat="1">
      <c r="B159" s="161"/>
      <c r="D159" s="154" t="s">
        <v>149</v>
      </c>
      <c r="E159" s="162" t="s">
        <v>1</v>
      </c>
      <c r="F159" s="163" t="s">
        <v>151</v>
      </c>
      <c r="H159" s="164">
        <v>870</v>
      </c>
      <c r="I159" s="165"/>
      <c r="L159" s="161"/>
      <c r="M159" s="166"/>
      <c r="T159" s="167"/>
      <c r="AT159" s="162" t="s">
        <v>149</v>
      </c>
      <c r="AU159" s="162" t="s">
        <v>138</v>
      </c>
      <c r="AV159" s="13" t="s">
        <v>137</v>
      </c>
      <c r="AW159" s="13" t="s">
        <v>31</v>
      </c>
      <c r="AX159" s="13" t="s">
        <v>82</v>
      </c>
      <c r="AY159" s="162" t="s">
        <v>131</v>
      </c>
    </row>
    <row r="160" spans="2:65" s="1" customFormat="1" ht="24.2" customHeight="1">
      <c r="B160" s="138"/>
      <c r="C160" s="139" t="s">
        <v>167</v>
      </c>
      <c r="D160" s="139" t="s">
        <v>133</v>
      </c>
      <c r="E160" s="140" t="s">
        <v>197</v>
      </c>
      <c r="F160" s="141" t="s">
        <v>198</v>
      </c>
      <c r="G160" s="142" t="s">
        <v>141</v>
      </c>
      <c r="H160" s="143">
        <v>9</v>
      </c>
      <c r="I160" s="144"/>
      <c r="J160" s="145">
        <f t="shared" ref="J160:J165" si="10">ROUND(I160*H160,2)</f>
        <v>0</v>
      </c>
      <c r="K160" s="146"/>
      <c r="L160" s="31"/>
      <c r="M160" s="147" t="s">
        <v>1</v>
      </c>
      <c r="N160" s="148" t="s">
        <v>40</v>
      </c>
      <c r="P160" s="149">
        <f t="shared" ref="P160:P165" si="11">O160*H160</f>
        <v>0</v>
      </c>
      <c r="Q160" s="149">
        <v>0</v>
      </c>
      <c r="R160" s="149">
        <f t="shared" ref="R160:R165" si="12">Q160*H160</f>
        <v>0</v>
      </c>
      <c r="S160" s="149">
        <v>0</v>
      </c>
      <c r="T160" s="150">
        <f t="shared" ref="T160:T165" si="13">S160*H160</f>
        <v>0</v>
      </c>
      <c r="AR160" s="151" t="s">
        <v>137</v>
      </c>
      <c r="AT160" s="151" t="s">
        <v>133</v>
      </c>
      <c r="AU160" s="151" t="s">
        <v>138</v>
      </c>
      <c r="AY160" s="16" t="s">
        <v>131</v>
      </c>
      <c r="BE160" s="152">
        <f t="shared" ref="BE160:BE165" si="14">IF(N160="základná",J160,0)</f>
        <v>0</v>
      </c>
      <c r="BF160" s="152">
        <f t="shared" ref="BF160:BF165" si="15">IF(N160="znížená",J160,0)</f>
        <v>0</v>
      </c>
      <c r="BG160" s="152">
        <f t="shared" ref="BG160:BG165" si="16">IF(N160="zákl. prenesená",J160,0)</f>
        <v>0</v>
      </c>
      <c r="BH160" s="152">
        <f t="shared" ref="BH160:BH165" si="17">IF(N160="zníž. prenesená",J160,0)</f>
        <v>0</v>
      </c>
      <c r="BI160" s="152">
        <f t="shared" ref="BI160:BI165" si="18">IF(N160="nulová",J160,0)</f>
        <v>0</v>
      </c>
      <c r="BJ160" s="16" t="s">
        <v>138</v>
      </c>
      <c r="BK160" s="152">
        <f t="shared" ref="BK160:BK165" si="19">ROUND(I160*H160,2)</f>
        <v>0</v>
      </c>
      <c r="BL160" s="16" t="s">
        <v>137</v>
      </c>
      <c r="BM160" s="151" t="s">
        <v>199</v>
      </c>
    </row>
    <row r="161" spans="2:65" s="1" customFormat="1" ht="33" customHeight="1">
      <c r="B161" s="138"/>
      <c r="C161" s="139" t="s">
        <v>200</v>
      </c>
      <c r="D161" s="139" t="s">
        <v>133</v>
      </c>
      <c r="E161" s="140" t="s">
        <v>201</v>
      </c>
      <c r="F161" s="141" t="s">
        <v>202</v>
      </c>
      <c r="G161" s="142" t="s">
        <v>141</v>
      </c>
      <c r="H161" s="143">
        <v>90</v>
      </c>
      <c r="I161" s="144"/>
      <c r="J161" s="145">
        <f t="shared" si="10"/>
        <v>0</v>
      </c>
      <c r="K161" s="146"/>
      <c r="L161" s="31"/>
      <c r="M161" s="147" t="s">
        <v>1</v>
      </c>
      <c r="N161" s="148" t="s">
        <v>40</v>
      </c>
      <c r="P161" s="149">
        <f t="shared" si="11"/>
        <v>0</v>
      </c>
      <c r="Q161" s="149">
        <v>0</v>
      </c>
      <c r="R161" s="149">
        <f t="shared" si="12"/>
        <v>0</v>
      </c>
      <c r="S161" s="149">
        <v>0</v>
      </c>
      <c r="T161" s="150">
        <f t="shared" si="13"/>
        <v>0</v>
      </c>
      <c r="AR161" s="151" t="s">
        <v>137</v>
      </c>
      <c r="AT161" s="151" t="s">
        <v>133</v>
      </c>
      <c r="AU161" s="151" t="s">
        <v>138</v>
      </c>
      <c r="AY161" s="16" t="s">
        <v>131</v>
      </c>
      <c r="BE161" s="152">
        <f t="shared" si="14"/>
        <v>0</v>
      </c>
      <c r="BF161" s="152">
        <f t="shared" si="15"/>
        <v>0</v>
      </c>
      <c r="BG161" s="152">
        <f t="shared" si="16"/>
        <v>0</v>
      </c>
      <c r="BH161" s="152">
        <f t="shared" si="17"/>
        <v>0</v>
      </c>
      <c r="BI161" s="152">
        <f t="shared" si="18"/>
        <v>0</v>
      </c>
      <c r="BJ161" s="16" t="s">
        <v>138</v>
      </c>
      <c r="BK161" s="152">
        <f t="shared" si="19"/>
        <v>0</v>
      </c>
      <c r="BL161" s="16" t="s">
        <v>137</v>
      </c>
      <c r="BM161" s="151" t="s">
        <v>203</v>
      </c>
    </row>
    <row r="162" spans="2:65" s="1" customFormat="1" ht="24.2" customHeight="1">
      <c r="B162" s="138"/>
      <c r="C162" s="139" t="s">
        <v>172</v>
      </c>
      <c r="D162" s="139" t="s">
        <v>133</v>
      </c>
      <c r="E162" s="140" t="s">
        <v>204</v>
      </c>
      <c r="F162" s="141" t="s">
        <v>205</v>
      </c>
      <c r="G162" s="142" t="s">
        <v>141</v>
      </c>
      <c r="H162" s="143">
        <v>9</v>
      </c>
      <c r="I162" s="144"/>
      <c r="J162" s="145">
        <f t="shared" si="10"/>
        <v>0</v>
      </c>
      <c r="K162" s="146"/>
      <c r="L162" s="31"/>
      <c r="M162" s="147" t="s">
        <v>1</v>
      </c>
      <c r="N162" s="148" t="s">
        <v>40</v>
      </c>
      <c r="P162" s="149">
        <f t="shared" si="11"/>
        <v>0</v>
      </c>
      <c r="Q162" s="149">
        <v>0</v>
      </c>
      <c r="R162" s="149">
        <f t="shared" si="12"/>
        <v>0</v>
      </c>
      <c r="S162" s="149">
        <v>0</v>
      </c>
      <c r="T162" s="150">
        <f t="shared" si="13"/>
        <v>0</v>
      </c>
      <c r="AR162" s="151" t="s">
        <v>137</v>
      </c>
      <c r="AT162" s="151" t="s">
        <v>133</v>
      </c>
      <c r="AU162" s="151" t="s">
        <v>138</v>
      </c>
      <c r="AY162" s="16" t="s">
        <v>131</v>
      </c>
      <c r="BE162" s="152">
        <f t="shared" si="14"/>
        <v>0</v>
      </c>
      <c r="BF162" s="152">
        <f t="shared" si="15"/>
        <v>0</v>
      </c>
      <c r="BG162" s="152">
        <f t="shared" si="16"/>
        <v>0</v>
      </c>
      <c r="BH162" s="152">
        <f t="shared" si="17"/>
        <v>0</v>
      </c>
      <c r="BI162" s="152">
        <f t="shared" si="18"/>
        <v>0</v>
      </c>
      <c r="BJ162" s="16" t="s">
        <v>138</v>
      </c>
      <c r="BK162" s="152">
        <f t="shared" si="19"/>
        <v>0</v>
      </c>
      <c r="BL162" s="16" t="s">
        <v>137</v>
      </c>
      <c r="BM162" s="151" t="s">
        <v>206</v>
      </c>
    </row>
    <row r="163" spans="2:65" s="1" customFormat="1" ht="33" customHeight="1">
      <c r="B163" s="138"/>
      <c r="C163" s="139" t="s">
        <v>207</v>
      </c>
      <c r="D163" s="139" t="s">
        <v>133</v>
      </c>
      <c r="E163" s="140" t="s">
        <v>208</v>
      </c>
      <c r="F163" s="141" t="s">
        <v>209</v>
      </c>
      <c r="G163" s="142" t="s">
        <v>141</v>
      </c>
      <c r="H163" s="143">
        <v>90</v>
      </c>
      <c r="I163" s="144"/>
      <c r="J163" s="145">
        <f t="shared" si="10"/>
        <v>0</v>
      </c>
      <c r="K163" s="146"/>
      <c r="L163" s="31"/>
      <c r="M163" s="147" t="s">
        <v>1</v>
      </c>
      <c r="N163" s="148" t="s">
        <v>40</v>
      </c>
      <c r="P163" s="149">
        <f t="shared" si="11"/>
        <v>0</v>
      </c>
      <c r="Q163" s="149">
        <v>0</v>
      </c>
      <c r="R163" s="149">
        <f t="shared" si="12"/>
        <v>0</v>
      </c>
      <c r="S163" s="149">
        <v>0</v>
      </c>
      <c r="T163" s="150">
        <f t="shared" si="13"/>
        <v>0</v>
      </c>
      <c r="AR163" s="151" t="s">
        <v>137</v>
      </c>
      <c r="AT163" s="151" t="s">
        <v>133</v>
      </c>
      <c r="AU163" s="151" t="s">
        <v>138</v>
      </c>
      <c r="AY163" s="16" t="s">
        <v>131</v>
      </c>
      <c r="BE163" s="152">
        <f t="shared" si="14"/>
        <v>0</v>
      </c>
      <c r="BF163" s="152">
        <f t="shared" si="15"/>
        <v>0</v>
      </c>
      <c r="BG163" s="152">
        <f t="shared" si="16"/>
        <v>0</v>
      </c>
      <c r="BH163" s="152">
        <f t="shared" si="17"/>
        <v>0</v>
      </c>
      <c r="BI163" s="152">
        <f t="shared" si="18"/>
        <v>0</v>
      </c>
      <c r="BJ163" s="16" t="s">
        <v>138</v>
      </c>
      <c r="BK163" s="152">
        <f t="shared" si="19"/>
        <v>0</v>
      </c>
      <c r="BL163" s="16" t="s">
        <v>137</v>
      </c>
      <c r="BM163" s="151" t="s">
        <v>210</v>
      </c>
    </row>
    <row r="164" spans="2:65" s="1" customFormat="1" ht="16.5" customHeight="1">
      <c r="B164" s="138"/>
      <c r="C164" s="139" t="s">
        <v>177</v>
      </c>
      <c r="D164" s="139" t="s">
        <v>133</v>
      </c>
      <c r="E164" s="140" t="s">
        <v>211</v>
      </c>
      <c r="F164" s="141" t="s">
        <v>212</v>
      </c>
      <c r="G164" s="142" t="s">
        <v>166</v>
      </c>
      <c r="H164" s="143">
        <v>87</v>
      </c>
      <c r="I164" s="144"/>
      <c r="J164" s="145">
        <f t="shared" si="10"/>
        <v>0</v>
      </c>
      <c r="K164" s="146"/>
      <c r="L164" s="31"/>
      <c r="M164" s="147" t="s">
        <v>1</v>
      </c>
      <c r="N164" s="148" t="s">
        <v>40</v>
      </c>
      <c r="P164" s="149">
        <f t="shared" si="11"/>
        <v>0</v>
      </c>
      <c r="Q164" s="149">
        <v>0</v>
      </c>
      <c r="R164" s="149">
        <f t="shared" si="12"/>
        <v>0</v>
      </c>
      <c r="S164" s="149">
        <v>0</v>
      </c>
      <c r="T164" s="150">
        <f t="shared" si="13"/>
        <v>0</v>
      </c>
      <c r="AR164" s="151" t="s">
        <v>137</v>
      </c>
      <c r="AT164" s="151" t="s">
        <v>133</v>
      </c>
      <c r="AU164" s="151" t="s">
        <v>138</v>
      </c>
      <c r="AY164" s="16" t="s">
        <v>131</v>
      </c>
      <c r="BE164" s="152">
        <f t="shared" si="14"/>
        <v>0</v>
      </c>
      <c r="BF164" s="152">
        <f t="shared" si="15"/>
        <v>0</v>
      </c>
      <c r="BG164" s="152">
        <f t="shared" si="16"/>
        <v>0</v>
      </c>
      <c r="BH164" s="152">
        <f t="shared" si="17"/>
        <v>0</v>
      </c>
      <c r="BI164" s="152">
        <f t="shared" si="18"/>
        <v>0</v>
      </c>
      <c r="BJ164" s="16" t="s">
        <v>138</v>
      </c>
      <c r="BK164" s="152">
        <f t="shared" si="19"/>
        <v>0</v>
      </c>
      <c r="BL164" s="16" t="s">
        <v>137</v>
      </c>
      <c r="BM164" s="151" t="s">
        <v>213</v>
      </c>
    </row>
    <row r="165" spans="2:65" s="1" customFormat="1" ht="24.2" customHeight="1">
      <c r="B165" s="138"/>
      <c r="C165" s="139" t="s">
        <v>214</v>
      </c>
      <c r="D165" s="139" t="s">
        <v>133</v>
      </c>
      <c r="E165" s="140" t="s">
        <v>215</v>
      </c>
      <c r="F165" s="141" t="s">
        <v>216</v>
      </c>
      <c r="G165" s="142" t="s">
        <v>217</v>
      </c>
      <c r="H165" s="143">
        <v>156.6</v>
      </c>
      <c r="I165" s="144"/>
      <c r="J165" s="145">
        <f t="shared" si="10"/>
        <v>0</v>
      </c>
      <c r="K165" s="146"/>
      <c r="L165" s="31"/>
      <c r="M165" s="147" t="s">
        <v>1</v>
      </c>
      <c r="N165" s="148" t="s">
        <v>40</v>
      </c>
      <c r="P165" s="149">
        <f t="shared" si="11"/>
        <v>0</v>
      </c>
      <c r="Q165" s="149">
        <v>0</v>
      </c>
      <c r="R165" s="149">
        <f t="shared" si="12"/>
        <v>0</v>
      </c>
      <c r="S165" s="149">
        <v>0</v>
      </c>
      <c r="T165" s="150">
        <f t="shared" si="13"/>
        <v>0</v>
      </c>
      <c r="AR165" s="151" t="s">
        <v>137</v>
      </c>
      <c r="AT165" s="151" t="s">
        <v>133</v>
      </c>
      <c r="AU165" s="151" t="s">
        <v>138</v>
      </c>
      <c r="AY165" s="16" t="s">
        <v>131</v>
      </c>
      <c r="BE165" s="152">
        <f t="shared" si="14"/>
        <v>0</v>
      </c>
      <c r="BF165" s="152">
        <f t="shared" si="15"/>
        <v>0</v>
      </c>
      <c r="BG165" s="152">
        <f t="shared" si="16"/>
        <v>0</v>
      </c>
      <c r="BH165" s="152">
        <f t="shared" si="17"/>
        <v>0</v>
      </c>
      <c r="BI165" s="152">
        <f t="shared" si="18"/>
        <v>0</v>
      </c>
      <c r="BJ165" s="16" t="s">
        <v>138</v>
      </c>
      <c r="BK165" s="152">
        <f t="shared" si="19"/>
        <v>0</v>
      </c>
      <c r="BL165" s="16" t="s">
        <v>137</v>
      </c>
      <c r="BM165" s="151" t="s">
        <v>218</v>
      </c>
    </row>
    <row r="166" spans="2:65" s="12" customFormat="1">
      <c r="B166" s="153"/>
      <c r="D166" s="154" t="s">
        <v>149</v>
      </c>
      <c r="E166" s="155" t="s">
        <v>1</v>
      </c>
      <c r="F166" s="156" t="s">
        <v>219</v>
      </c>
      <c r="H166" s="157">
        <v>156.6</v>
      </c>
      <c r="I166" s="158"/>
      <c r="L166" s="153"/>
      <c r="M166" s="159"/>
      <c r="T166" s="160"/>
      <c r="AT166" s="155" t="s">
        <v>149</v>
      </c>
      <c r="AU166" s="155" t="s">
        <v>138</v>
      </c>
      <c r="AV166" s="12" t="s">
        <v>138</v>
      </c>
      <c r="AW166" s="12" t="s">
        <v>31</v>
      </c>
      <c r="AX166" s="12" t="s">
        <v>74</v>
      </c>
      <c r="AY166" s="155" t="s">
        <v>131</v>
      </c>
    </row>
    <row r="167" spans="2:65" s="13" customFormat="1">
      <c r="B167" s="161"/>
      <c r="D167" s="154" t="s">
        <v>149</v>
      </c>
      <c r="E167" s="162" t="s">
        <v>1</v>
      </c>
      <c r="F167" s="163" t="s">
        <v>151</v>
      </c>
      <c r="H167" s="164">
        <v>156.6</v>
      </c>
      <c r="I167" s="165"/>
      <c r="L167" s="161"/>
      <c r="M167" s="166"/>
      <c r="T167" s="167"/>
      <c r="AT167" s="162" t="s">
        <v>149</v>
      </c>
      <c r="AU167" s="162" t="s">
        <v>138</v>
      </c>
      <c r="AV167" s="13" t="s">
        <v>137</v>
      </c>
      <c r="AW167" s="13" t="s">
        <v>31</v>
      </c>
      <c r="AX167" s="13" t="s">
        <v>82</v>
      </c>
      <c r="AY167" s="162" t="s">
        <v>131</v>
      </c>
    </row>
    <row r="168" spans="2:65" s="1" customFormat="1" ht="24.2" customHeight="1">
      <c r="B168" s="138"/>
      <c r="C168" s="139" t="s">
        <v>181</v>
      </c>
      <c r="D168" s="139" t="s">
        <v>133</v>
      </c>
      <c r="E168" s="140" t="s">
        <v>220</v>
      </c>
      <c r="F168" s="141" t="s">
        <v>221</v>
      </c>
      <c r="G168" s="142" t="s">
        <v>166</v>
      </c>
      <c r="H168" s="143">
        <v>40.823999999999998</v>
      </c>
      <c r="I168" s="144"/>
      <c r="J168" s="145">
        <f>ROUND(I168*H168,2)</f>
        <v>0</v>
      </c>
      <c r="K168" s="146"/>
      <c r="L168" s="31"/>
      <c r="M168" s="147" t="s">
        <v>1</v>
      </c>
      <c r="N168" s="148" t="s">
        <v>40</v>
      </c>
      <c r="P168" s="149">
        <f>O168*H168</f>
        <v>0</v>
      </c>
      <c r="Q168" s="149">
        <v>0</v>
      </c>
      <c r="R168" s="149">
        <f>Q168*H168</f>
        <v>0</v>
      </c>
      <c r="S168" s="149">
        <v>0</v>
      </c>
      <c r="T168" s="150">
        <f>S168*H168</f>
        <v>0</v>
      </c>
      <c r="AR168" s="151" t="s">
        <v>137</v>
      </c>
      <c r="AT168" s="151" t="s">
        <v>133</v>
      </c>
      <c r="AU168" s="151" t="s">
        <v>138</v>
      </c>
      <c r="AY168" s="16" t="s">
        <v>131</v>
      </c>
      <c r="BE168" s="152">
        <f>IF(N168="základná",J168,0)</f>
        <v>0</v>
      </c>
      <c r="BF168" s="152">
        <f>IF(N168="znížená",J168,0)</f>
        <v>0</v>
      </c>
      <c r="BG168" s="152">
        <f>IF(N168="zákl. prenesená",J168,0)</f>
        <v>0</v>
      </c>
      <c r="BH168" s="152">
        <f>IF(N168="zníž. prenesená",J168,0)</f>
        <v>0</v>
      </c>
      <c r="BI168" s="152">
        <f>IF(N168="nulová",J168,0)</f>
        <v>0</v>
      </c>
      <c r="BJ168" s="16" t="s">
        <v>138</v>
      </c>
      <c r="BK168" s="152">
        <f>ROUND(I168*H168,2)</f>
        <v>0</v>
      </c>
      <c r="BL168" s="16" t="s">
        <v>137</v>
      </c>
      <c r="BM168" s="151" t="s">
        <v>222</v>
      </c>
    </row>
    <row r="169" spans="2:65" s="12" customFormat="1">
      <c r="B169" s="153"/>
      <c r="D169" s="154" t="s">
        <v>149</v>
      </c>
      <c r="E169" s="155" t="s">
        <v>1</v>
      </c>
      <c r="F169" s="156" t="s">
        <v>223</v>
      </c>
      <c r="H169" s="157">
        <v>40.823999999999998</v>
      </c>
      <c r="I169" s="158"/>
      <c r="L169" s="153"/>
      <c r="M169" s="159"/>
      <c r="T169" s="160"/>
      <c r="AT169" s="155" t="s">
        <v>149</v>
      </c>
      <c r="AU169" s="155" t="s">
        <v>138</v>
      </c>
      <c r="AV169" s="12" t="s">
        <v>138</v>
      </c>
      <c r="AW169" s="12" t="s">
        <v>31</v>
      </c>
      <c r="AX169" s="12" t="s">
        <v>74</v>
      </c>
      <c r="AY169" s="155" t="s">
        <v>131</v>
      </c>
    </row>
    <row r="170" spans="2:65" s="13" customFormat="1">
      <c r="B170" s="161"/>
      <c r="D170" s="154" t="s">
        <v>149</v>
      </c>
      <c r="E170" s="162" t="s">
        <v>1</v>
      </c>
      <c r="F170" s="163" t="s">
        <v>151</v>
      </c>
      <c r="H170" s="164">
        <v>40.823999999999998</v>
      </c>
      <c r="I170" s="165"/>
      <c r="L170" s="161"/>
      <c r="M170" s="166"/>
      <c r="T170" s="167"/>
      <c r="AT170" s="162" t="s">
        <v>149</v>
      </c>
      <c r="AU170" s="162" t="s">
        <v>138</v>
      </c>
      <c r="AV170" s="13" t="s">
        <v>137</v>
      </c>
      <c r="AW170" s="13" t="s">
        <v>31</v>
      </c>
      <c r="AX170" s="13" t="s">
        <v>82</v>
      </c>
      <c r="AY170" s="162" t="s">
        <v>131</v>
      </c>
    </row>
    <row r="171" spans="2:65" s="1" customFormat="1" ht="16.5" customHeight="1">
      <c r="B171" s="138"/>
      <c r="C171" s="139" t="s">
        <v>7</v>
      </c>
      <c r="D171" s="139" t="s">
        <v>133</v>
      </c>
      <c r="E171" s="140" t="s">
        <v>224</v>
      </c>
      <c r="F171" s="141" t="s">
        <v>225</v>
      </c>
      <c r="G171" s="142" t="s">
        <v>166</v>
      </c>
      <c r="H171" s="143">
        <v>0.96</v>
      </c>
      <c r="I171" s="144"/>
      <c r="J171" s="145">
        <f>ROUND(I171*H171,2)</f>
        <v>0</v>
      </c>
      <c r="K171" s="146"/>
      <c r="L171" s="31"/>
      <c r="M171" s="147" t="s">
        <v>1</v>
      </c>
      <c r="N171" s="148" t="s">
        <v>40</v>
      </c>
      <c r="P171" s="149">
        <f>O171*H171</f>
        <v>0</v>
      </c>
      <c r="Q171" s="149">
        <v>0</v>
      </c>
      <c r="R171" s="149">
        <f>Q171*H171</f>
        <v>0</v>
      </c>
      <c r="S171" s="149">
        <v>0</v>
      </c>
      <c r="T171" s="150">
        <f>S171*H171</f>
        <v>0</v>
      </c>
      <c r="AR171" s="151" t="s">
        <v>137</v>
      </c>
      <c r="AT171" s="151" t="s">
        <v>133</v>
      </c>
      <c r="AU171" s="151" t="s">
        <v>138</v>
      </c>
      <c r="AY171" s="16" t="s">
        <v>131</v>
      </c>
      <c r="BE171" s="152">
        <f>IF(N171="základná",J171,0)</f>
        <v>0</v>
      </c>
      <c r="BF171" s="152">
        <f>IF(N171="znížená",J171,0)</f>
        <v>0</v>
      </c>
      <c r="BG171" s="152">
        <f>IF(N171="zákl. prenesená",J171,0)</f>
        <v>0</v>
      </c>
      <c r="BH171" s="152">
        <f>IF(N171="zníž. prenesená",J171,0)</f>
        <v>0</v>
      </c>
      <c r="BI171" s="152">
        <f>IF(N171="nulová",J171,0)</f>
        <v>0</v>
      </c>
      <c r="BJ171" s="16" t="s">
        <v>138</v>
      </c>
      <c r="BK171" s="152">
        <f>ROUND(I171*H171,2)</f>
        <v>0</v>
      </c>
      <c r="BL171" s="16" t="s">
        <v>137</v>
      </c>
      <c r="BM171" s="151" t="s">
        <v>226</v>
      </c>
    </row>
    <row r="172" spans="2:65" s="12" customFormat="1">
      <c r="B172" s="153"/>
      <c r="D172" s="154" t="s">
        <v>149</v>
      </c>
      <c r="E172" s="155" t="s">
        <v>1</v>
      </c>
      <c r="F172" s="156" t="s">
        <v>227</v>
      </c>
      <c r="H172" s="157">
        <v>0.96</v>
      </c>
      <c r="I172" s="158"/>
      <c r="L172" s="153"/>
      <c r="M172" s="159"/>
      <c r="T172" s="160"/>
      <c r="AT172" s="155" t="s">
        <v>149</v>
      </c>
      <c r="AU172" s="155" t="s">
        <v>138</v>
      </c>
      <c r="AV172" s="12" t="s">
        <v>138</v>
      </c>
      <c r="AW172" s="12" t="s">
        <v>31</v>
      </c>
      <c r="AX172" s="12" t="s">
        <v>74</v>
      </c>
      <c r="AY172" s="155" t="s">
        <v>131</v>
      </c>
    </row>
    <row r="173" spans="2:65" s="13" customFormat="1">
      <c r="B173" s="161"/>
      <c r="D173" s="154" t="s">
        <v>149</v>
      </c>
      <c r="E173" s="162" t="s">
        <v>1</v>
      </c>
      <c r="F173" s="163" t="s">
        <v>151</v>
      </c>
      <c r="H173" s="164">
        <v>0.96</v>
      </c>
      <c r="I173" s="165"/>
      <c r="L173" s="161"/>
      <c r="M173" s="166"/>
      <c r="T173" s="167"/>
      <c r="AT173" s="162" t="s">
        <v>149</v>
      </c>
      <c r="AU173" s="162" t="s">
        <v>138</v>
      </c>
      <c r="AV173" s="13" t="s">
        <v>137</v>
      </c>
      <c r="AW173" s="13" t="s">
        <v>31</v>
      </c>
      <c r="AX173" s="13" t="s">
        <v>82</v>
      </c>
      <c r="AY173" s="162" t="s">
        <v>131</v>
      </c>
    </row>
    <row r="174" spans="2:65" s="11" customFormat="1" ht="22.9" customHeight="1">
      <c r="B174" s="126"/>
      <c r="D174" s="127" t="s">
        <v>73</v>
      </c>
      <c r="E174" s="136" t="s">
        <v>138</v>
      </c>
      <c r="F174" s="136" t="s">
        <v>228</v>
      </c>
      <c r="I174" s="129"/>
      <c r="J174" s="137">
        <f>BK174</f>
        <v>0</v>
      </c>
      <c r="L174" s="126"/>
      <c r="M174" s="131"/>
      <c r="P174" s="132">
        <f>SUM(P175:P202)</f>
        <v>0</v>
      </c>
      <c r="R174" s="132">
        <f>SUM(R175:R202)</f>
        <v>0</v>
      </c>
      <c r="T174" s="133">
        <f>SUM(T175:T202)</f>
        <v>0</v>
      </c>
      <c r="AR174" s="127" t="s">
        <v>82</v>
      </c>
      <c r="AT174" s="134" t="s">
        <v>73</v>
      </c>
      <c r="AU174" s="134" t="s">
        <v>82</v>
      </c>
      <c r="AY174" s="127" t="s">
        <v>131</v>
      </c>
      <c r="BK174" s="135">
        <f>SUM(BK175:BK202)</f>
        <v>0</v>
      </c>
    </row>
    <row r="175" spans="2:65" s="1" customFormat="1" ht="33" customHeight="1">
      <c r="B175" s="138"/>
      <c r="C175" s="139" t="s">
        <v>184</v>
      </c>
      <c r="D175" s="139" t="s">
        <v>133</v>
      </c>
      <c r="E175" s="140" t="s">
        <v>229</v>
      </c>
      <c r="F175" s="141" t="s">
        <v>230</v>
      </c>
      <c r="G175" s="142" t="s">
        <v>136</v>
      </c>
      <c r="H175" s="143">
        <v>4.8</v>
      </c>
      <c r="I175" s="144"/>
      <c r="J175" s="145">
        <f>ROUND(I175*H175,2)</f>
        <v>0</v>
      </c>
      <c r="K175" s="146"/>
      <c r="L175" s="31"/>
      <c r="M175" s="147" t="s">
        <v>1</v>
      </c>
      <c r="N175" s="148" t="s">
        <v>40</v>
      </c>
      <c r="P175" s="149">
        <f>O175*H175</f>
        <v>0</v>
      </c>
      <c r="Q175" s="149">
        <v>0</v>
      </c>
      <c r="R175" s="149">
        <f>Q175*H175</f>
        <v>0</v>
      </c>
      <c r="S175" s="149">
        <v>0</v>
      </c>
      <c r="T175" s="150">
        <f>S175*H175</f>
        <v>0</v>
      </c>
      <c r="AR175" s="151" t="s">
        <v>137</v>
      </c>
      <c r="AT175" s="151" t="s">
        <v>133</v>
      </c>
      <c r="AU175" s="151" t="s">
        <v>138</v>
      </c>
      <c r="AY175" s="16" t="s">
        <v>131</v>
      </c>
      <c r="BE175" s="152">
        <f>IF(N175="základná",J175,0)</f>
        <v>0</v>
      </c>
      <c r="BF175" s="152">
        <f>IF(N175="znížená",J175,0)</f>
        <v>0</v>
      </c>
      <c r="BG175" s="152">
        <f>IF(N175="zákl. prenesená",J175,0)</f>
        <v>0</v>
      </c>
      <c r="BH175" s="152">
        <f>IF(N175="zníž. prenesená",J175,0)</f>
        <v>0</v>
      </c>
      <c r="BI175" s="152">
        <f>IF(N175="nulová",J175,0)</f>
        <v>0</v>
      </c>
      <c r="BJ175" s="16" t="s">
        <v>138</v>
      </c>
      <c r="BK175" s="152">
        <f>ROUND(I175*H175,2)</f>
        <v>0</v>
      </c>
      <c r="BL175" s="16" t="s">
        <v>137</v>
      </c>
      <c r="BM175" s="151" t="s">
        <v>231</v>
      </c>
    </row>
    <row r="176" spans="2:65" s="1" customFormat="1" ht="16.5" customHeight="1">
      <c r="B176" s="138"/>
      <c r="C176" s="168" t="s">
        <v>232</v>
      </c>
      <c r="D176" s="168" t="s">
        <v>233</v>
      </c>
      <c r="E176" s="169" t="s">
        <v>234</v>
      </c>
      <c r="F176" s="170" t="s">
        <v>235</v>
      </c>
      <c r="G176" s="171" t="s">
        <v>136</v>
      </c>
      <c r="H176" s="172">
        <v>4.8959999999999999</v>
      </c>
      <c r="I176" s="173"/>
      <c r="J176" s="174">
        <f>ROUND(I176*H176,2)</f>
        <v>0</v>
      </c>
      <c r="K176" s="175"/>
      <c r="L176" s="176"/>
      <c r="M176" s="177" t="s">
        <v>1</v>
      </c>
      <c r="N176" s="178" t="s">
        <v>40</v>
      </c>
      <c r="P176" s="149">
        <f>O176*H176</f>
        <v>0</v>
      </c>
      <c r="Q176" s="149">
        <v>0</v>
      </c>
      <c r="R176" s="149">
        <f>Q176*H176</f>
        <v>0</v>
      </c>
      <c r="S176" s="149">
        <v>0</v>
      </c>
      <c r="T176" s="150">
        <f>S176*H176</f>
        <v>0</v>
      </c>
      <c r="AR176" s="151" t="s">
        <v>148</v>
      </c>
      <c r="AT176" s="151" t="s">
        <v>233</v>
      </c>
      <c r="AU176" s="151" t="s">
        <v>138</v>
      </c>
      <c r="AY176" s="16" t="s">
        <v>131</v>
      </c>
      <c r="BE176" s="152">
        <f>IF(N176="základná",J176,0)</f>
        <v>0</v>
      </c>
      <c r="BF176" s="152">
        <f>IF(N176="znížená",J176,0)</f>
        <v>0</v>
      </c>
      <c r="BG176" s="152">
        <f>IF(N176="zákl. prenesená",J176,0)</f>
        <v>0</v>
      </c>
      <c r="BH176" s="152">
        <f>IF(N176="zníž. prenesená",J176,0)</f>
        <v>0</v>
      </c>
      <c r="BI176" s="152">
        <f>IF(N176="nulová",J176,0)</f>
        <v>0</v>
      </c>
      <c r="BJ176" s="16" t="s">
        <v>138</v>
      </c>
      <c r="BK176" s="152">
        <f>ROUND(I176*H176,2)</f>
        <v>0</v>
      </c>
      <c r="BL176" s="16" t="s">
        <v>137</v>
      </c>
      <c r="BM176" s="151" t="s">
        <v>236</v>
      </c>
    </row>
    <row r="177" spans="2:65" s="12" customFormat="1">
      <c r="B177" s="153"/>
      <c r="D177" s="154" t="s">
        <v>149</v>
      </c>
      <c r="E177" s="155" t="s">
        <v>1</v>
      </c>
      <c r="F177" s="156" t="s">
        <v>237</v>
      </c>
      <c r="H177" s="157">
        <v>4.8959999999999999</v>
      </c>
      <c r="I177" s="158"/>
      <c r="L177" s="153"/>
      <c r="M177" s="159"/>
      <c r="T177" s="160"/>
      <c r="AT177" s="155" t="s">
        <v>149</v>
      </c>
      <c r="AU177" s="155" t="s">
        <v>138</v>
      </c>
      <c r="AV177" s="12" t="s">
        <v>138</v>
      </c>
      <c r="AW177" s="12" t="s">
        <v>31</v>
      </c>
      <c r="AX177" s="12" t="s">
        <v>74</v>
      </c>
      <c r="AY177" s="155" t="s">
        <v>131</v>
      </c>
    </row>
    <row r="178" spans="2:65" s="13" customFormat="1">
      <c r="B178" s="161"/>
      <c r="D178" s="154" t="s">
        <v>149</v>
      </c>
      <c r="E178" s="162" t="s">
        <v>1</v>
      </c>
      <c r="F178" s="163" t="s">
        <v>151</v>
      </c>
      <c r="H178" s="164">
        <v>4.8959999999999999</v>
      </c>
      <c r="I178" s="165"/>
      <c r="L178" s="161"/>
      <c r="M178" s="166"/>
      <c r="T178" s="167"/>
      <c r="AT178" s="162" t="s">
        <v>149</v>
      </c>
      <c r="AU178" s="162" t="s">
        <v>138</v>
      </c>
      <c r="AV178" s="13" t="s">
        <v>137</v>
      </c>
      <c r="AW178" s="13" t="s">
        <v>31</v>
      </c>
      <c r="AX178" s="13" t="s">
        <v>82</v>
      </c>
      <c r="AY178" s="162" t="s">
        <v>131</v>
      </c>
    </row>
    <row r="179" spans="2:65" s="1" customFormat="1" ht="33" customHeight="1">
      <c r="B179" s="138"/>
      <c r="C179" s="139" t="s">
        <v>188</v>
      </c>
      <c r="D179" s="139" t="s">
        <v>133</v>
      </c>
      <c r="E179" s="140" t="s">
        <v>238</v>
      </c>
      <c r="F179" s="141" t="s">
        <v>239</v>
      </c>
      <c r="G179" s="142" t="s">
        <v>136</v>
      </c>
      <c r="H179" s="143">
        <v>901.08500000000004</v>
      </c>
      <c r="I179" s="144"/>
      <c r="J179" s="145">
        <f>ROUND(I179*H179,2)</f>
        <v>0</v>
      </c>
      <c r="K179" s="146"/>
      <c r="L179" s="31"/>
      <c r="M179" s="147" t="s">
        <v>1</v>
      </c>
      <c r="N179" s="148" t="s">
        <v>40</v>
      </c>
      <c r="P179" s="149">
        <f>O179*H179</f>
        <v>0</v>
      </c>
      <c r="Q179" s="149">
        <v>0</v>
      </c>
      <c r="R179" s="149">
        <f>Q179*H179</f>
        <v>0</v>
      </c>
      <c r="S179" s="149">
        <v>0</v>
      </c>
      <c r="T179" s="150">
        <f>S179*H179</f>
        <v>0</v>
      </c>
      <c r="AR179" s="151" t="s">
        <v>137</v>
      </c>
      <c r="AT179" s="151" t="s">
        <v>133</v>
      </c>
      <c r="AU179" s="151" t="s">
        <v>138</v>
      </c>
      <c r="AY179" s="16" t="s">
        <v>131</v>
      </c>
      <c r="BE179" s="152">
        <f>IF(N179="základná",J179,0)</f>
        <v>0</v>
      </c>
      <c r="BF179" s="152">
        <f>IF(N179="znížená",J179,0)</f>
        <v>0</v>
      </c>
      <c r="BG179" s="152">
        <f>IF(N179="zákl. prenesená",J179,0)</f>
        <v>0</v>
      </c>
      <c r="BH179" s="152">
        <f>IF(N179="zníž. prenesená",J179,0)</f>
        <v>0</v>
      </c>
      <c r="BI179" s="152">
        <f>IF(N179="nulová",J179,0)</f>
        <v>0</v>
      </c>
      <c r="BJ179" s="16" t="s">
        <v>138</v>
      </c>
      <c r="BK179" s="152">
        <f>ROUND(I179*H179,2)</f>
        <v>0</v>
      </c>
      <c r="BL179" s="16" t="s">
        <v>137</v>
      </c>
      <c r="BM179" s="151" t="s">
        <v>240</v>
      </c>
    </row>
    <row r="180" spans="2:65" s="12" customFormat="1">
      <c r="B180" s="153"/>
      <c r="D180" s="154" t="s">
        <v>149</v>
      </c>
      <c r="E180" s="155" t="s">
        <v>1</v>
      </c>
      <c r="F180" s="156" t="s">
        <v>241</v>
      </c>
      <c r="H180" s="157">
        <v>409</v>
      </c>
      <c r="I180" s="158"/>
      <c r="L180" s="153"/>
      <c r="M180" s="159"/>
      <c r="T180" s="160"/>
      <c r="AT180" s="155" t="s">
        <v>149</v>
      </c>
      <c r="AU180" s="155" t="s">
        <v>138</v>
      </c>
      <c r="AV180" s="12" t="s">
        <v>138</v>
      </c>
      <c r="AW180" s="12" t="s">
        <v>31</v>
      </c>
      <c r="AX180" s="12" t="s">
        <v>74</v>
      </c>
      <c r="AY180" s="155" t="s">
        <v>131</v>
      </c>
    </row>
    <row r="181" spans="2:65" s="12" customFormat="1">
      <c r="B181" s="153"/>
      <c r="D181" s="154" t="s">
        <v>149</v>
      </c>
      <c r="E181" s="155" t="s">
        <v>1</v>
      </c>
      <c r="F181" s="156" t="s">
        <v>242</v>
      </c>
      <c r="H181" s="157">
        <v>470</v>
      </c>
      <c r="I181" s="158"/>
      <c r="L181" s="153"/>
      <c r="M181" s="159"/>
      <c r="T181" s="160"/>
      <c r="AT181" s="155" t="s">
        <v>149</v>
      </c>
      <c r="AU181" s="155" t="s">
        <v>138</v>
      </c>
      <c r="AV181" s="12" t="s">
        <v>138</v>
      </c>
      <c r="AW181" s="12" t="s">
        <v>31</v>
      </c>
      <c r="AX181" s="12" t="s">
        <v>74</v>
      </c>
      <c r="AY181" s="155" t="s">
        <v>131</v>
      </c>
    </row>
    <row r="182" spans="2:65" s="12" customFormat="1">
      <c r="B182" s="153"/>
      <c r="D182" s="154" t="s">
        <v>149</v>
      </c>
      <c r="E182" s="155" t="s">
        <v>1</v>
      </c>
      <c r="F182" s="156" t="s">
        <v>243</v>
      </c>
      <c r="H182" s="157">
        <v>9.86</v>
      </c>
      <c r="I182" s="158"/>
      <c r="L182" s="153"/>
      <c r="M182" s="159"/>
      <c r="T182" s="160"/>
      <c r="AT182" s="155" t="s">
        <v>149</v>
      </c>
      <c r="AU182" s="155" t="s">
        <v>138</v>
      </c>
      <c r="AV182" s="12" t="s">
        <v>138</v>
      </c>
      <c r="AW182" s="12" t="s">
        <v>31</v>
      </c>
      <c r="AX182" s="12" t="s">
        <v>74</v>
      </c>
      <c r="AY182" s="155" t="s">
        <v>131</v>
      </c>
    </row>
    <row r="183" spans="2:65" s="12" customFormat="1">
      <c r="B183" s="153"/>
      <c r="D183" s="154" t="s">
        <v>149</v>
      </c>
      <c r="E183" s="155" t="s">
        <v>1</v>
      </c>
      <c r="F183" s="156" t="s">
        <v>244</v>
      </c>
      <c r="H183" s="157">
        <v>12.225</v>
      </c>
      <c r="I183" s="158"/>
      <c r="L183" s="153"/>
      <c r="M183" s="159"/>
      <c r="T183" s="160"/>
      <c r="AT183" s="155" t="s">
        <v>149</v>
      </c>
      <c r="AU183" s="155" t="s">
        <v>138</v>
      </c>
      <c r="AV183" s="12" t="s">
        <v>138</v>
      </c>
      <c r="AW183" s="12" t="s">
        <v>31</v>
      </c>
      <c r="AX183" s="12" t="s">
        <v>74</v>
      </c>
      <c r="AY183" s="155" t="s">
        <v>131</v>
      </c>
    </row>
    <row r="184" spans="2:65" s="13" customFormat="1">
      <c r="B184" s="161"/>
      <c r="D184" s="154" t="s">
        <v>149</v>
      </c>
      <c r="E184" s="162" t="s">
        <v>1</v>
      </c>
      <c r="F184" s="163" t="s">
        <v>151</v>
      </c>
      <c r="H184" s="164">
        <v>901.08500000000004</v>
      </c>
      <c r="I184" s="165"/>
      <c r="L184" s="161"/>
      <c r="M184" s="166"/>
      <c r="T184" s="167"/>
      <c r="AT184" s="162" t="s">
        <v>149</v>
      </c>
      <c r="AU184" s="162" t="s">
        <v>138</v>
      </c>
      <c r="AV184" s="13" t="s">
        <v>137</v>
      </c>
      <c r="AW184" s="13" t="s">
        <v>31</v>
      </c>
      <c r="AX184" s="13" t="s">
        <v>82</v>
      </c>
      <c r="AY184" s="162" t="s">
        <v>131</v>
      </c>
    </row>
    <row r="185" spans="2:65" s="1" customFormat="1" ht="24.2" customHeight="1">
      <c r="B185" s="138"/>
      <c r="C185" s="139" t="s">
        <v>245</v>
      </c>
      <c r="D185" s="139" t="s">
        <v>133</v>
      </c>
      <c r="E185" s="140" t="s">
        <v>246</v>
      </c>
      <c r="F185" s="141" t="s">
        <v>247</v>
      </c>
      <c r="G185" s="142" t="s">
        <v>166</v>
      </c>
      <c r="H185" s="143">
        <v>85.308999999999997</v>
      </c>
      <c r="I185" s="144"/>
      <c r="J185" s="145">
        <f>ROUND(I185*H185,2)</f>
        <v>0</v>
      </c>
      <c r="K185" s="146"/>
      <c r="L185" s="31"/>
      <c r="M185" s="147" t="s">
        <v>1</v>
      </c>
      <c r="N185" s="148" t="s">
        <v>40</v>
      </c>
      <c r="P185" s="149">
        <f>O185*H185</f>
        <v>0</v>
      </c>
      <c r="Q185" s="149">
        <v>0</v>
      </c>
      <c r="R185" s="149">
        <f>Q185*H185</f>
        <v>0</v>
      </c>
      <c r="S185" s="149">
        <v>0</v>
      </c>
      <c r="T185" s="150">
        <f>S185*H185</f>
        <v>0</v>
      </c>
      <c r="AR185" s="151" t="s">
        <v>137</v>
      </c>
      <c r="AT185" s="151" t="s">
        <v>133</v>
      </c>
      <c r="AU185" s="151" t="s">
        <v>138</v>
      </c>
      <c r="AY185" s="16" t="s">
        <v>131</v>
      </c>
      <c r="BE185" s="152">
        <f>IF(N185="základná",J185,0)</f>
        <v>0</v>
      </c>
      <c r="BF185" s="152">
        <f>IF(N185="znížená",J185,0)</f>
        <v>0</v>
      </c>
      <c r="BG185" s="152">
        <f>IF(N185="zákl. prenesená",J185,0)</f>
        <v>0</v>
      </c>
      <c r="BH185" s="152">
        <f>IF(N185="zníž. prenesená",J185,0)</f>
        <v>0</v>
      </c>
      <c r="BI185" s="152">
        <f>IF(N185="nulová",J185,0)</f>
        <v>0</v>
      </c>
      <c r="BJ185" s="16" t="s">
        <v>138</v>
      </c>
      <c r="BK185" s="152">
        <f>ROUND(I185*H185,2)</f>
        <v>0</v>
      </c>
      <c r="BL185" s="16" t="s">
        <v>137</v>
      </c>
      <c r="BM185" s="151" t="s">
        <v>248</v>
      </c>
    </row>
    <row r="186" spans="2:65" s="12" customFormat="1">
      <c r="B186" s="153"/>
      <c r="D186" s="154" t="s">
        <v>149</v>
      </c>
      <c r="E186" s="155" t="s">
        <v>1</v>
      </c>
      <c r="F186" s="193" t="s">
        <v>249</v>
      </c>
      <c r="H186" s="157">
        <v>47</v>
      </c>
      <c r="I186" s="158"/>
      <c r="L186" s="153"/>
      <c r="M186" s="159"/>
      <c r="T186" s="160"/>
      <c r="AT186" s="155" t="s">
        <v>149</v>
      </c>
      <c r="AU186" s="155" t="s">
        <v>138</v>
      </c>
      <c r="AV186" s="12" t="s">
        <v>138</v>
      </c>
      <c r="AW186" s="12" t="s">
        <v>31</v>
      </c>
      <c r="AX186" s="12" t="s">
        <v>74</v>
      </c>
      <c r="AY186" s="155" t="s">
        <v>131</v>
      </c>
    </row>
    <row r="187" spans="2:65" s="12" customFormat="1">
      <c r="B187" s="153"/>
      <c r="D187" s="154" t="s">
        <v>149</v>
      </c>
      <c r="E187" s="155" t="s">
        <v>1</v>
      </c>
      <c r="F187" s="156" t="s">
        <v>250</v>
      </c>
      <c r="H187" s="157">
        <v>1.2230000000000001</v>
      </c>
      <c r="I187" s="158"/>
      <c r="L187" s="153"/>
      <c r="M187" s="159"/>
      <c r="T187" s="160"/>
      <c r="AT187" s="155" t="s">
        <v>149</v>
      </c>
      <c r="AU187" s="155" t="s">
        <v>138</v>
      </c>
      <c r="AV187" s="12" t="s">
        <v>138</v>
      </c>
      <c r="AW187" s="12" t="s">
        <v>31</v>
      </c>
      <c r="AX187" s="12" t="s">
        <v>74</v>
      </c>
      <c r="AY187" s="155" t="s">
        <v>131</v>
      </c>
    </row>
    <row r="188" spans="2:65" s="12" customFormat="1">
      <c r="B188" s="153"/>
      <c r="D188" s="154" t="s">
        <v>149</v>
      </c>
      <c r="E188" s="155" t="s">
        <v>1</v>
      </c>
      <c r="F188" s="156" t="s">
        <v>251</v>
      </c>
      <c r="H188" s="157">
        <v>0.98599999999999999</v>
      </c>
      <c r="I188" s="158"/>
      <c r="L188" s="153"/>
      <c r="M188" s="159"/>
      <c r="T188" s="160"/>
      <c r="AT188" s="155" t="s">
        <v>149</v>
      </c>
      <c r="AU188" s="155" t="s">
        <v>138</v>
      </c>
      <c r="AV188" s="12" t="s">
        <v>138</v>
      </c>
      <c r="AW188" s="12" t="s">
        <v>31</v>
      </c>
      <c r="AX188" s="12" t="s">
        <v>74</v>
      </c>
      <c r="AY188" s="155" t="s">
        <v>131</v>
      </c>
    </row>
    <row r="189" spans="2:65" s="12" customFormat="1">
      <c r="B189" s="153"/>
      <c r="D189" s="154" t="s">
        <v>149</v>
      </c>
      <c r="E189" s="155" t="s">
        <v>1</v>
      </c>
      <c r="F189" s="193" t="s">
        <v>252</v>
      </c>
      <c r="H189" s="157">
        <v>36.1</v>
      </c>
      <c r="I189" s="158"/>
      <c r="L189" s="153"/>
      <c r="M189" s="159"/>
      <c r="T189" s="160"/>
      <c r="AT189" s="155" t="s">
        <v>149</v>
      </c>
      <c r="AU189" s="155" t="s">
        <v>138</v>
      </c>
      <c r="AV189" s="12" t="s">
        <v>138</v>
      </c>
      <c r="AW189" s="12" t="s">
        <v>31</v>
      </c>
      <c r="AX189" s="12" t="s">
        <v>74</v>
      </c>
      <c r="AY189" s="155" t="s">
        <v>131</v>
      </c>
    </row>
    <row r="190" spans="2:65" s="13" customFormat="1">
      <c r="B190" s="161"/>
      <c r="D190" s="154" t="s">
        <v>149</v>
      </c>
      <c r="E190" s="162" t="s">
        <v>1</v>
      </c>
      <c r="F190" s="163" t="s">
        <v>151</v>
      </c>
      <c r="H190" s="164">
        <v>85.308999999999997</v>
      </c>
      <c r="I190" s="165"/>
      <c r="L190" s="161"/>
      <c r="M190" s="166"/>
      <c r="T190" s="167"/>
      <c r="AT190" s="162" t="s">
        <v>149</v>
      </c>
      <c r="AU190" s="162" t="s">
        <v>138</v>
      </c>
      <c r="AV190" s="13" t="s">
        <v>137</v>
      </c>
      <c r="AW190" s="13" t="s">
        <v>31</v>
      </c>
      <c r="AX190" s="13" t="s">
        <v>82</v>
      </c>
      <c r="AY190" s="162" t="s">
        <v>131</v>
      </c>
    </row>
    <row r="191" spans="2:65" s="1" customFormat="1" ht="44.25" customHeight="1">
      <c r="B191" s="138"/>
      <c r="C191" s="139" t="s">
        <v>191</v>
      </c>
      <c r="D191" s="139" t="s">
        <v>133</v>
      </c>
      <c r="E191" s="140" t="s">
        <v>253</v>
      </c>
      <c r="F191" s="141" t="s">
        <v>254</v>
      </c>
      <c r="G191" s="142" t="s">
        <v>166</v>
      </c>
      <c r="H191" s="143">
        <v>191.45099999999999</v>
      </c>
      <c r="I191" s="144"/>
      <c r="J191" s="145">
        <f>ROUND(I191*H191,2)</f>
        <v>0</v>
      </c>
      <c r="K191" s="146"/>
      <c r="L191" s="31"/>
      <c r="M191" s="147" t="s">
        <v>1</v>
      </c>
      <c r="N191" s="148" t="s">
        <v>40</v>
      </c>
      <c r="P191" s="149">
        <f>O191*H191</f>
        <v>0</v>
      </c>
      <c r="Q191" s="149">
        <v>0</v>
      </c>
      <c r="R191" s="149">
        <f>Q191*H191</f>
        <v>0</v>
      </c>
      <c r="S191" s="149">
        <v>0</v>
      </c>
      <c r="T191" s="150">
        <f>S191*H191</f>
        <v>0</v>
      </c>
      <c r="AR191" s="151" t="s">
        <v>137</v>
      </c>
      <c r="AT191" s="151" t="s">
        <v>133</v>
      </c>
      <c r="AU191" s="151" t="s">
        <v>138</v>
      </c>
      <c r="AY191" s="16" t="s">
        <v>131</v>
      </c>
      <c r="BE191" s="152">
        <f>IF(N191="základná",J191,0)</f>
        <v>0</v>
      </c>
      <c r="BF191" s="152">
        <f>IF(N191="znížená",J191,0)</f>
        <v>0</v>
      </c>
      <c r="BG191" s="152">
        <f>IF(N191="zákl. prenesená",J191,0)</f>
        <v>0</v>
      </c>
      <c r="BH191" s="152">
        <f>IF(N191="zníž. prenesená",J191,0)</f>
        <v>0</v>
      </c>
      <c r="BI191" s="152">
        <f>IF(N191="nulová",J191,0)</f>
        <v>0</v>
      </c>
      <c r="BJ191" s="16" t="s">
        <v>138</v>
      </c>
      <c r="BK191" s="152">
        <f>ROUND(I191*H191,2)</f>
        <v>0</v>
      </c>
      <c r="BL191" s="16" t="s">
        <v>137</v>
      </c>
      <c r="BM191" s="151" t="s">
        <v>255</v>
      </c>
    </row>
    <row r="192" spans="2:65" s="12" customFormat="1">
      <c r="B192" s="153"/>
      <c r="D192" s="154" t="s">
        <v>149</v>
      </c>
      <c r="E192" s="155" t="s">
        <v>1</v>
      </c>
      <c r="F192" s="156" t="s">
        <v>256</v>
      </c>
      <c r="H192" s="157">
        <v>188</v>
      </c>
      <c r="I192" s="158"/>
      <c r="L192" s="153"/>
      <c r="M192" s="159"/>
      <c r="T192" s="160"/>
      <c r="AT192" s="155" t="s">
        <v>149</v>
      </c>
      <c r="AU192" s="155" t="s">
        <v>138</v>
      </c>
      <c r="AV192" s="12" t="s">
        <v>138</v>
      </c>
      <c r="AW192" s="12" t="s">
        <v>31</v>
      </c>
      <c r="AX192" s="12" t="s">
        <v>74</v>
      </c>
      <c r="AY192" s="155" t="s">
        <v>131</v>
      </c>
    </row>
    <row r="193" spans="2:65" s="12" customFormat="1">
      <c r="B193" s="153"/>
      <c r="D193" s="154" t="s">
        <v>149</v>
      </c>
      <c r="E193" s="155" t="s">
        <v>1</v>
      </c>
      <c r="F193" s="156" t="s">
        <v>257</v>
      </c>
      <c r="H193" s="157">
        <v>3.4510000000000001</v>
      </c>
      <c r="I193" s="158"/>
      <c r="L193" s="153"/>
      <c r="M193" s="159"/>
      <c r="T193" s="160"/>
      <c r="AT193" s="155" t="s">
        <v>149</v>
      </c>
      <c r="AU193" s="155" t="s">
        <v>138</v>
      </c>
      <c r="AV193" s="12" t="s">
        <v>138</v>
      </c>
      <c r="AW193" s="12" t="s">
        <v>31</v>
      </c>
      <c r="AX193" s="12" t="s">
        <v>74</v>
      </c>
      <c r="AY193" s="155" t="s">
        <v>131</v>
      </c>
    </row>
    <row r="194" spans="2:65" s="13" customFormat="1">
      <c r="B194" s="161"/>
      <c r="D194" s="154" t="s">
        <v>149</v>
      </c>
      <c r="E194" s="162" t="s">
        <v>1</v>
      </c>
      <c r="F194" s="163" t="s">
        <v>151</v>
      </c>
      <c r="H194" s="164">
        <v>191.45099999999999</v>
      </c>
      <c r="I194" s="165"/>
      <c r="L194" s="161"/>
      <c r="M194" s="166"/>
      <c r="T194" s="167"/>
      <c r="AT194" s="162" t="s">
        <v>149</v>
      </c>
      <c r="AU194" s="162" t="s">
        <v>138</v>
      </c>
      <c r="AV194" s="13" t="s">
        <v>137</v>
      </c>
      <c r="AW194" s="13" t="s">
        <v>31</v>
      </c>
      <c r="AX194" s="13" t="s">
        <v>82</v>
      </c>
      <c r="AY194" s="162" t="s">
        <v>131</v>
      </c>
    </row>
    <row r="195" spans="2:65" s="1" customFormat="1" ht="24.2" customHeight="1">
      <c r="B195" s="138"/>
      <c r="C195" s="139" t="s">
        <v>258</v>
      </c>
      <c r="D195" s="139" t="s">
        <v>133</v>
      </c>
      <c r="E195" s="140" t="s">
        <v>259</v>
      </c>
      <c r="F195" s="141" t="s">
        <v>260</v>
      </c>
      <c r="G195" s="142" t="s">
        <v>166</v>
      </c>
      <c r="H195" s="143">
        <v>36.1</v>
      </c>
      <c r="I195" s="144"/>
      <c r="J195" s="145">
        <f>ROUND(I195*H195,2)</f>
        <v>0</v>
      </c>
      <c r="K195" s="146"/>
      <c r="L195" s="31"/>
      <c r="M195" s="147" t="s">
        <v>1</v>
      </c>
      <c r="N195" s="148" t="s">
        <v>40</v>
      </c>
      <c r="P195" s="149">
        <f>O195*H195</f>
        <v>0</v>
      </c>
      <c r="Q195" s="149">
        <v>0</v>
      </c>
      <c r="R195" s="149">
        <f>Q195*H195</f>
        <v>0</v>
      </c>
      <c r="S195" s="149">
        <v>0</v>
      </c>
      <c r="T195" s="150">
        <f>S195*H195</f>
        <v>0</v>
      </c>
      <c r="AR195" s="151" t="s">
        <v>137</v>
      </c>
      <c r="AT195" s="151" t="s">
        <v>133</v>
      </c>
      <c r="AU195" s="151" t="s">
        <v>138</v>
      </c>
      <c r="AY195" s="16" t="s">
        <v>131</v>
      </c>
      <c r="BE195" s="152">
        <f>IF(N195="základná",J195,0)</f>
        <v>0</v>
      </c>
      <c r="BF195" s="152">
        <f>IF(N195="znížená",J195,0)</f>
        <v>0</v>
      </c>
      <c r="BG195" s="152">
        <f>IF(N195="zákl. prenesená",J195,0)</f>
        <v>0</v>
      </c>
      <c r="BH195" s="152">
        <f>IF(N195="zníž. prenesená",J195,0)</f>
        <v>0</v>
      </c>
      <c r="BI195" s="152">
        <f>IF(N195="nulová",J195,0)</f>
        <v>0</v>
      </c>
      <c r="BJ195" s="16" t="s">
        <v>138</v>
      </c>
      <c r="BK195" s="152">
        <f>ROUND(I195*H195,2)</f>
        <v>0</v>
      </c>
      <c r="BL195" s="16" t="s">
        <v>137</v>
      </c>
      <c r="BM195" s="151" t="s">
        <v>261</v>
      </c>
    </row>
    <row r="196" spans="2:65" s="14" customFormat="1">
      <c r="B196" s="179"/>
      <c r="D196" s="154" t="s">
        <v>149</v>
      </c>
      <c r="E196" s="180" t="s">
        <v>1</v>
      </c>
      <c r="F196" s="181" t="s">
        <v>262</v>
      </c>
      <c r="H196" s="180" t="s">
        <v>1</v>
      </c>
      <c r="I196" s="182"/>
      <c r="L196" s="179"/>
      <c r="M196" s="183"/>
      <c r="T196" s="184"/>
      <c r="AT196" s="180" t="s">
        <v>149</v>
      </c>
      <c r="AU196" s="180" t="s">
        <v>138</v>
      </c>
      <c r="AV196" s="14" t="s">
        <v>82</v>
      </c>
      <c r="AW196" s="14" t="s">
        <v>31</v>
      </c>
      <c r="AX196" s="14" t="s">
        <v>74</v>
      </c>
      <c r="AY196" s="180" t="s">
        <v>131</v>
      </c>
    </row>
    <row r="197" spans="2:65" s="12" customFormat="1">
      <c r="B197" s="153"/>
      <c r="D197" s="154" t="s">
        <v>149</v>
      </c>
      <c r="E197" s="155" t="s">
        <v>1</v>
      </c>
      <c r="F197" s="193" t="s">
        <v>263</v>
      </c>
      <c r="H197" s="157">
        <v>36.1</v>
      </c>
      <c r="I197" s="158"/>
      <c r="L197" s="153"/>
      <c r="M197" s="159"/>
      <c r="T197" s="160"/>
      <c r="AT197" s="155" t="s">
        <v>149</v>
      </c>
      <c r="AU197" s="155" t="s">
        <v>138</v>
      </c>
      <c r="AV197" s="12" t="s">
        <v>138</v>
      </c>
      <c r="AW197" s="12" t="s">
        <v>31</v>
      </c>
      <c r="AX197" s="12" t="s">
        <v>74</v>
      </c>
      <c r="AY197" s="155" t="s">
        <v>131</v>
      </c>
    </row>
    <row r="198" spans="2:65" s="13" customFormat="1">
      <c r="B198" s="161"/>
      <c r="D198" s="154" t="s">
        <v>149</v>
      </c>
      <c r="E198" s="162" t="s">
        <v>1</v>
      </c>
      <c r="F198" s="163" t="s">
        <v>151</v>
      </c>
      <c r="H198" s="164">
        <v>36.1</v>
      </c>
      <c r="I198" s="165"/>
      <c r="L198" s="161"/>
      <c r="M198" s="166"/>
      <c r="T198" s="167"/>
      <c r="AT198" s="162" t="s">
        <v>149</v>
      </c>
      <c r="AU198" s="162" t="s">
        <v>138</v>
      </c>
      <c r="AV198" s="13" t="s">
        <v>137</v>
      </c>
      <c r="AW198" s="13" t="s">
        <v>31</v>
      </c>
      <c r="AX198" s="13" t="s">
        <v>82</v>
      </c>
      <c r="AY198" s="162" t="s">
        <v>131</v>
      </c>
    </row>
    <row r="199" spans="2:65" s="1" customFormat="1" ht="16.5" customHeight="1">
      <c r="B199" s="138"/>
      <c r="C199" s="139" t="s">
        <v>195</v>
      </c>
      <c r="D199" s="139" t="s">
        <v>133</v>
      </c>
      <c r="E199" s="140" t="s">
        <v>264</v>
      </c>
      <c r="F199" s="141" t="s">
        <v>265</v>
      </c>
      <c r="G199" s="142" t="s">
        <v>217</v>
      </c>
      <c r="H199" s="143">
        <v>2.347</v>
      </c>
      <c r="I199" s="144"/>
      <c r="J199" s="145">
        <f>ROUND(I199*H199,2)</f>
        <v>0</v>
      </c>
      <c r="K199" s="146"/>
      <c r="L199" s="31"/>
      <c r="M199" s="147" t="s">
        <v>1</v>
      </c>
      <c r="N199" s="148" t="s">
        <v>40</v>
      </c>
      <c r="P199" s="149">
        <f>O199*H199</f>
        <v>0</v>
      </c>
      <c r="Q199" s="149">
        <v>0</v>
      </c>
      <c r="R199" s="149">
        <f>Q199*H199</f>
        <v>0</v>
      </c>
      <c r="S199" s="149">
        <v>0</v>
      </c>
      <c r="T199" s="150">
        <f>S199*H199</f>
        <v>0</v>
      </c>
      <c r="AR199" s="151" t="s">
        <v>137</v>
      </c>
      <c r="AT199" s="151" t="s">
        <v>133</v>
      </c>
      <c r="AU199" s="151" t="s">
        <v>138</v>
      </c>
      <c r="AY199" s="16" t="s">
        <v>131</v>
      </c>
      <c r="BE199" s="152">
        <f>IF(N199="základná",J199,0)</f>
        <v>0</v>
      </c>
      <c r="BF199" s="152">
        <f>IF(N199="znížená",J199,0)</f>
        <v>0</v>
      </c>
      <c r="BG199" s="152">
        <f>IF(N199="zákl. prenesená",J199,0)</f>
        <v>0</v>
      </c>
      <c r="BH199" s="152">
        <f>IF(N199="zníž. prenesená",J199,0)</f>
        <v>0</v>
      </c>
      <c r="BI199" s="152">
        <f>IF(N199="nulová",J199,0)</f>
        <v>0</v>
      </c>
      <c r="BJ199" s="16" t="s">
        <v>138</v>
      </c>
      <c r="BK199" s="152">
        <f>ROUND(I199*H199,2)</f>
        <v>0</v>
      </c>
      <c r="BL199" s="16" t="s">
        <v>137</v>
      </c>
      <c r="BM199" s="151" t="s">
        <v>266</v>
      </c>
    </row>
    <row r="200" spans="2:65" s="14" customFormat="1">
      <c r="B200" s="179"/>
      <c r="D200" s="154" t="s">
        <v>149</v>
      </c>
      <c r="E200" s="180" t="s">
        <v>1</v>
      </c>
      <c r="F200" s="181" t="s">
        <v>267</v>
      </c>
      <c r="H200" s="180" t="s">
        <v>1</v>
      </c>
      <c r="I200" s="182"/>
      <c r="L200" s="179"/>
      <c r="M200" s="183"/>
      <c r="T200" s="184"/>
      <c r="AT200" s="180" t="s">
        <v>149</v>
      </c>
      <c r="AU200" s="180" t="s">
        <v>138</v>
      </c>
      <c r="AV200" s="14" t="s">
        <v>82</v>
      </c>
      <c r="AW200" s="14" t="s">
        <v>31</v>
      </c>
      <c r="AX200" s="14" t="s">
        <v>74</v>
      </c>
      <c r="AY200" s="180" t="s">
        <v>131</v>
      </c>
    </row>
    <row r="201" spans="2:65" s="12" customFormat="1">
      <c r="B201" s="153"/>
      <c r="D201" s="154" t="s">
        <v>149</v>
      </c>
      <c r="E201" s="155" t="s">
        <v>1</v>
      </c>
      <c r="F201" s="193" t="s">
        <v>268</v>
      </c>
      <c r="H201" s="157">
        <v>2.347</v>
      </c>
      <c r="I201" s="158"/>
      <c r="L201" s="153"/>
      <c r="M201" s="159"/>
      <c r="T201" s="160"/>
      <c r="AT201" s="155" t="s">
        <v>149</v>
      </c>
      <c r="AU201" s="155" t="s">
        <v>138</v>
      </c>
      <c r="AV201" s="12" t="s">
        <v>138</v>
      </c>
      <c r="AW201" s="12" t="s">
        <v>31</v>
      </c>
      <c r="AX201" s="12" t="s">
        <v>74</v>
      </c>
      <c r="AY201" s="155" t="s">
        <v>131</v>
      </c>
    </row>
    <row r="202" spans="2:65" s="13" customFormat="1">
      <c r="B202" s="161"/>
      <c r="D202" s="154" t="s">
        <v>149</v>
      </c>
      <c r="E202" s="162" t="s">
        <v>1</v>
      </c>
      <c r="F202" s="163" t="s">
        <v>151</v>
      </c>
      <c r="H202" s="164">
        <v>2.347</v>
      </c>
      <c r="I202" s="165"/>
      <c r="L202" s="161"/>
      <c r="M202" s="166"/>
      <c r="T202" s="167"/>
      <c r="AT202" s="162" t="s">
        <v>149</v>
      </c>
      <c r="AU202" s="162" t="s">
        <v>138</v>
      </c>
      <c r="AV202" s="13" t="s">
        <v>137</v>
      </c>
      <c r="AW202" s="13" t="s">
        <v>31</v>
      </c>
      <c r="AX202" s="13" t="s">
        <v>82</v>
      </c>
      <c r="AY202" s="162" t="s">
        <v>131</v>
      </c>
    </row>
    <row r="203" spans="2:65" s="11" customFormat="1" ht="22.9" customHeight="1">
      <c r="B203" s="126"/>
      <c r="D203" s="127" t="s">
        <v>73</v>
      </c>
      <c r="E203" s="136" t="s">
        <v>142</v>
      </c>
      <c r="F203" s="136" t="s">
        <v>269</v>
      </c>
      <c r="I203" s="129"/>
      <c r="J203" s="137">
        <f>BK203</f>
        <v>0</v>
      </c>
      <c r="L203" s="126"/>
      <c r="M203" s="131"/>
      <c r="P203" s="132">
        <f>SUM(P204:P231)</f>
        <v>0</v>
      </c>
      <c r="R203" s="132">
        <f>SUM(R204:R231)</f>
        <v>1.5599999999999999E-2</v>
      </c>
      <c r="T203" s="133">
        <f>SUM(T204:T231)</f>
        <v>0</v>
      </c>
      <c r="AR203" s="127" t="s">
        <v>82</v>
      </c>
      <c r="AT203" s="134" t="s">
        <v>73</v>
      </c>
      <c r="AU203" s="134" t="s">
        <v>82</v>
      </c>
      <c r="AY203" s="127" t="s">
        <v>131</v>
      </c>
      <c r="BK203" s="135">
        <f>SUM(BK204:BK231)</f>
        <v>0</v>
      </c>
    </row>
    <row r="204" spans="2:65" s="1" customFormat="1" ht="37.9" customHeight="1">
      <c r="B204" s="138"/>
      <c r="C204" s="139" t="s">
        <v>270</v>
      </c>
      <c r="D204" s="185" t="s">
        <v>133</v>
      </c>
      <c r="E204" s="140" t="s">
        <v>271</v>
      </c>
      <c r="F204" s="141" t="s">
        <v>272</v>
      </c>
      <c r="G204" s="142" t="s">
        <v>141</v>
      </c>
      <c r="H204" s="143">
        <v>5</v>
      </c>
      <c r="I204" s="144"/>
      <c r="J204" s="145">
        <f>ROUND(I204*H204,2)</f>
        <v>0</v>
      </c>
      <c r="K204" s="146"/>
      <c r="L204" s="31"/>
      <c r="M204" s="147" t="s">
        <v>1</v>
      </c>
      <c r="N204" s="148" t="s">
        <v>40</v>
      </c>
      <c r="P204" s="149">
        <f>O204*H204</f>
        <v>0</v>
      </c>
      <c r="Q204" s="149">
        <v>1.56E-3</v>
      </c>
      <c r="R204" s="149">
        <f>Q204*H204</f>
        <v>7.7999999999999996E-3</v>
      </c>
      <c r="S204" s="149">
        <v>0</v>
      </c>
      <c r="T204" s="150">
        <f>S204*H204</f>
        <v>0</v>
      </c>
      <c r="AR204" s="151" t="s">
        <v>137</v>
      </c>
      <c r="AT204" s="151" t="s">
        <v>133</v>
      </c>
      <c r="AU204" s="151" t="s">
        <v>138</v>
      </c>
      <c r="AY204" s="16" t="s">
        <v>131</v>
      </c>
      <c r="BE204" s="152">
        <f>IF(N204="základná",J204,0)</f>
        <v>0</v>
      </c>
      <c r="BF204" s="152">
        <f>IF(N204="znížená",J204,0)</f>
        <v>0</v>
      </c>
      <c r="BG204" s="152">
        <f>IF(N204="zákl. prenesená",J204,0)</f>
        <v>0</v>
      </c>
      <c r="BH204" s="152">
        <f>IF(N204="zníž. prenesená",J204,0)</f>
        <v>0</v>
      </c>
      <c r="BI204" s="152">
        <f>IF(N204="nulová",J204,0)</f>
        <v>0</v>
      </c>
      <c r="BJ204" s="16" t="s">
        <v>138</v>
      </c>
      <c r="BK204" s="152">
        <f>ROUND(I204*H204,2)</f>
        <v>0</v>
      </c>
      <c r="BL204" s="16" t="s">
        <v>137</v>
      </c>
      <c r="BM204" s="151" t="s">
        <v>273</v>
      </c>
    </row>
    <row r="205" spans="2:65" s="1" customFormat="1" ht="37.9" customHeight="1">
      <c r="B205" s="138"/>
      <c r="C205" s="139" t="s">
        <v>274</v>
      </c>
      <c r="D205" s="185" t="s">
        <v>133</v>
      </c>
      <c r="E205" s="140" t="s">
        <v>275</v>
      </c>
      <c r="F205" s="141" t="s">
        <v>276</v>
      </c>
      <c r="G205" s="142" t="s">
        <v>141</v>
      </c>
      <c r="H205" s="143">
        <v>5</v>
      </c>
      <c r="I205" s="144"/>
      <c r="J205" s="145">
        <f>ROUND(I205*H205,2)</f>
        <v>0</v>
      </c>
      <c r="K205" s="146"/>
      <c r="L205" s="31"/>
      <c r="M205" s="147" t="s">
        <v>1</v>
      </c>
      <c r="N205" s="148" t="s">
        <v>40</v>
      </c>
      <c r="P205" s="149">
        <f>O205*H205</f>
        <v>0</v>
      </c>
      <c r="Q205" s="149">
        <v>1.56E-3</v>
      </c>
      <c r="R205" s="149">
        <f>Q205*H205</f>
        <v>7.7999999999999996E-3</v>
      </c>
      <c r="S205" s="149">
        <v>0</v>
      </c>
      <c r="T205" s="150">
        <f>S205*H205</f>
        <v>0</v>
      </c>
      <c r="AR205" s="151" t="s">
        <v>137</v>
      </c>
      <c r="AT205" s="151" t="s">
        <v>133</v>
      </c>
      <c r="AU205" s="151" t="s">
        <v>138</v>
      </c>
      <c r="AY205" s="16" t="s">
        <v>131</v>
      </c>
      <c r="BE205" s="152">
        <f>IF(N205="základná",J205,0)</f>
        <v>0</v>
      </c>
      <c r="BF205" s="152">
        <f>IF(N205="znížená",J205,0)</f>
        <v>0</v>
      </c>
      <c r="BG205" s="152">
        <f>IF(N205="zákl. prenesená",J205,0)</f>
        <v>0</v>
      </c>
      <c r="BH205" s="152">
        <f>IF(N205="zníž. prenesená",J205,0)</f>
        <v>0</v>
      </c>
      <c r="BI205" s="152">
        <f>IF(N205="nulová",J205,0)</f>
        <v>0</v>
      </c>
      <c r="BJ205" s="16" t="s">
        <v>138</v>
      </c>
      <c r="BK205" s="152">
        <f>ROUND(I205*H205,2)</f>
        <v>0</v>
      </c>
      <c r="BL205" s="16" t="s">
        <v>137</v>
      </c>
      <c r="BM205" s="151" t="s">
        <v>277</v>
      </c>
    </row>
    <row r="206" spans="2:65" s="12" customFormat="1">
      <c r="B206" s="153"/>
      <c r="D206" s="154" t="s">
        <v>149</v>
      </c>
      <c r="E206" s="155" t="s">
        <v>1</v>
      </c>
      <c r="F206" s="156" t="s">
        <v>278</v>
      </c>
      <c r="H206" s="157">
        <v>5</v>
      </c>
      <c r="I206" s="158"/>
      <c r="L206" s="153"/>
      <c r="M206" s="159"/>
      <c r="T206" s="160"/>
      <c r="AT206" s="155" t="s">
        <v>149</v>
      </c>
      <c r="AU206" s="155" t="s">
        <v>138</v>
      </c>
      <c r="AV206" s="12" t="s">
        <v>138</v>
      </c>
      <c r="AW206" s="12" t="s">
        <v>31</v>
      </c>
      <c r="AX206" s="12" t="s">
        <v>82</v>
      </c>
      <c r="AY206" s="155" t="s">
        <v>131</v>
      </c>
    </row>
    <row r="207" spans="2:65" s="1" customFormat="1" ht="21.75" customHeight="1">
      <c r="B207" s="138"/>
      <c r="C207" s="139" t="s">
        <v>279</v>
      </c>
      <c r="D207" s="139" t="s">
        <v>133</v>
      </c>
      <c r="E207" s="140" t="s">
        <v>280</v>
      </c>
      <c r="F207" s="141" t="s">
        <v>281</v>
      </c>
      <c r="G207" s="142" t="s">
        <v>282</v>
      </c>
      <c r="H207" s="143">
        <v>187.5</v>
      </c>
      <c r="I207" s="144"/>
      <c r="J207" s="145">
        <f>ROUND(I207*H207,2)</f>
        <v>0</v>
      </c>
      <c r="K207" s="146"/>
      <c r="L207" s="31"/>
      <c r="M207" s="147" t="s">
        <v>1</v>
      </c>
      <c r="N207" s="148" t="s">
        <v>40</v>
      </c>
      <c r="P207" s="149">
        <f>O207*H207</f>
        <v>0</v>
      </c>
      <c r="Q207" s="149">
        <v>0</v>
      </c>
      <c r="R207" s="149">
        <f>Q207*H207</f>
        <v>0</v>
      </c>
      <c r="S207" s="149">
        <v>0</v>
      </c>
      <c r="T207" s="150">
        <f>S207*H207</f>
        <v>0</v>
      </c>
      <c r="AR207" s="151" t="s">
        <v>137</v>
      </c>
      <c r="AT207" s="151" t="s">
        <v>133</v>
      </c>
      <c r="AU207" s="151" t="s">
        <v>138</v>
      </c>
      <c r="AY207" s="16" t="s">
        <v>131</v>
      </c>
      <c r="BE207" s="152">
        <f>IF(N207="základná",J207,0)</f>
        <v>0</v>
      </c>
      <c r="BF207" s="152">
        <f>IF(N207="znížená",J207,0)</f>
        <v>0</v>
      </c>
      <c r="BG207" s="152">
        <f>IF(N207="zákl. prenesená",J207,0)</f>
        <v>0</v>
      </c>
      <c r="BH207" s="152">
        <f>IF(N207="zníž. prenesená",J207,0)</f>
        <v>0</v>
      </c>
      <c r="BI207" s="152">
        <f>IF(N207="nulová",J207,0)</f>
        <v>0</v>
      </c>
      <c r="BJ207" s="16" t="s">
        <v>138</v>
      </c>
      <c r="BK207" s="152">
        <f>ROUND(I207*H207,2)</f>
        <v>0</v>
      </c>
      <c r="BL207" s="16" t="s">
        <v>137</v>
      </c>
      <c r="BM207" s="151" t="s">
        <v>283</v>
      </c>
    </row>
    <row r="208" spans="2:65" s="12" customFormat="1">
      <c r="B208" s="153"/>
      <c r="D208" s="154" t="s">
        <v>149</v>
      </c>
      <c r="E208" s="155" t="s">
        <v>1</v>
      </c>
      <c r="F208" s="156" t="s">
        <v>284</v>
      </c>
      <c r="H208" s="157">
        <v>187.5</v>
      </c>
      <c r="I208" s="158"/>
      <c r="L208" s="153"/>
      <c r="M208" s="159"/>
      <c r="T208" s="160"/>
      <c r="AT208" s="155" t="s">
        <v>149</v>
      </c>
      <c r="AU208" s="155" t="s">
        <v>138</v>
      </c>
      <c r="AV208" s="12" t="s">
        <v>138</v>
      </c>
      <c r="AW208" s="12" t="s">
        <v>31</v>
      </c>
      <c r="AX208" s="12" t="s">
        <v>74</v>
      </c>
      <c r="AY208" s="155" t="s">
        <v>131</v>
      </c>
    </row>
    <row r="209" spans="2:65" s="13" customFormat="1">
      <c r="B209" s="161"/>
      <c r="D209" s="154" t="s">
        <v>149</v>
      </c>
      <c r="E209" s="162" t="s">
        <v>1</v>
      </c>
      <c r="F209" s="163" t="s">
        <v>151</v>
      </c>
      <c r="H209" s="164">
        <v>187.5</v>
      </c>
      <c r="I209" s="165"/>
      <c r="L209" s="161"/>
      <c r="M209" s="166"/>
      <c r="T209" s="167"/>
      <c r="AT209" s="162" t="s">
        <v>149</v>
      </c>
      <c r="AU209" s="162" t="s">
        <v>138</v>
      </c>
      <c r="AV209" s="13" t="s">
        <v>137</v>
      </c>
      <c r="AW209" s="13" t="s">
        <v>31</v>
      </c>
      <c r="AX209" s="13" t="s">
        <v>82</v>
      </c>
      <c r="AY209" s="162" t="s">
        <v>131</v>
      </c>
    </row>
    <row r="210" spans="2:65" s="1" customFormat="1" ht="49.15" customHeight="1">
      <c r="B210" s="138"/>
      <c r="C210" s="139" t="s">
        <v>199</v>
      </c>
      <c r="D210" s="139" t="s">
        <v>133</v>
      </c>
      <c r="E210" s="140" t="s">
        <v>285</v>
      </c>
      <c r="F210" s="141" t="s">
        <v>286</v>
      </c>
      <c r="G210" s="142" t="s">
        <v>166</v>
      </c>
      <c r="H210" s="143">
        <v>30.503</v>
      </c>
      <c r="I210" s="144"/>
      <c r="J210" s="145">
        <f>ROUND(I210*H210,2)</f>
        <v>0</v>
      </c>
      <c r="K210" s="146"/>
      <c r="L210" s="31"/>
      <c r="M210" s="147" t="s">
        <v>1</v>
      </c>
      <c r="N210" s="148" t="s">
        <v>40</v>
      </c>
      <c r="P210" s="149">
        <f>O210*H210</f>
        <v>0</v>
      </c>
      <c r="Q210" s="149">
        <v>0</v>
      </c>
      <c r="R210" s="149">
        <f>Q210*H210</f>
        <v>0</v>
      </c>
      <c r="S210" s="149">
        <v>0</v>
      </c>
      <c r="T210" s="150">
        <f>S210*H210</f>
        <v>0</v>
      </c>
      <c r="AR210" s="151" t="s">
        <v>137</v>
      </c>
      <c r="AT210" s="151" t="s">
        <v>133</v>
      </c>
      <c r="AU210" s="151" t="s">
        <v>138</v>
      </c>
      <c r="AY210" s="16" t="s">
        <v>131</v>
      </c>
      <c r="BE210" s="152">
        <f>IF(N210="základná",J210,0)</f>
        <v>0</v>
      </c>
      <c r="BF210" s="152">
        <f>IF(N210="znížená",J210,0)</f>
        <v>0</v>
      </c>
      <c r="BG210" s="152">
        <f>IF(N210="zákl. prenesená",J210,0)</f>
        <v>0</v>
      </c>
      <c r="BH210" s="152">
        <f>IF(N210="zníž. prenesená",J210,0)</f>
        <v>0</v>
      </c>
      <c r="BI210" s="152">
        <f>IF(N210="nulová",J210,0)</f>
        <v>0</v>
      </c>
      <c r="BJ210" s="16" t="s">
        <v>138</v>
      </c>
      <c r="BK210" s="152">
        <f>ROUND(I210*H210,2)</f>
        <v>0</v>
      </c>
      <c r="BL210" s="16" t="s">
        <v>137</v>
      </c>
      <c r="BM210" s="151" t="s">
        <v>287</v>
      </c>
    </row>
    <row r="211" spans="2:65" s="12" customFormat="1">
      <c r="B211" s="153"/>
      <c r="D211" s="154" t="s">
        <v>149</v>
      </c>
      <c r="E211" s="155" t="s">
        <v>1</v>
      </c>
      <c r="F211" s="156" t="s">
        <v>288</v>
      </c>
      <c r="H211" s="157">
        <v>8.0269999999999992</v>
      </c>
      <c r="I211" s="158"/>
      <c r="L211" s="153"/>
      <c r="M211" s="159"/>
      <c r="T211" s="160"/>
      <c r="AT211" s="155" t="s">
        <v>149</v>
      </c>
      <c r="AU211" s="155" t="s">
        <v>138</v>
      </c>
      <c r="AV211" s="12" t="s">
        <v>138</v>
      </c>
      <c r="AW211" s="12" t="s">
        <v>31</v>
      </c>
      <c r="AX211" s="12" t="s">
        <v>74</v>
      </c>
      <c r="AY211" s="155" t="s">
        <v>131</v>
      </c>
    </row>
    <row r="212" spans="2:65" s="12" customFormat="1">
      <c r="B212" s="153"/>
      <c r="D212" s="154" t="s">
        <v>149</v>
      </c>
      <c r="E212" s="155" t="s">
        <v>1</v>
      </c>
      <c r="F212" s="156" t="s">
        <v>289</v>
      </c>
      <c r="H212" s="157">
        <v>6.79</v>
      </c>
      <c r="I212" s="158"/>
      <c r="L212" s="153"/>
      <c r="M212" s="159"/>
      <c r="T212" s="160"/>
      <c r="AT212" s="155" t="s">
        <v>149</v>
      </c>
      <c r="AU212" s="155" t="s">
        <v>138</v>
      </c>
      <c r="AV212" s="12" t="s">
        <v>138</v>
      </c>
      <c r="AW212" s="12" t="s">
        <v>31</v>
      </c>
      <c r="AX212" s="12" t="s">
        <v>74</v>
      </c>
      <c r="AY212" s="155" t="s">
        <v>131</v>
      </c>
    </row>
    <row r="213" spans="2:65" s="12" customFormat="1" ht="22.5">
      <c r="B213" s="153"/>
      <c r="D213" s="154" t="s">
        <v>149</v>
      </c>
      <c r="E213" s="155" t="s">
        <v>1</v>
      </c>
      <c r="F213" s="156" t="s">
        <v>290</v>
      </c>
      <c r="H213" s="157">
        <v>8.9260000000000002</v>
      </c>
      <c r="I213" s="158"/>
      <c r="L213" s="153"/>
      <c r="M213" s="159"/>
      <c r="T213" s="160"/>
      <c r="AT213" s="155" t="s">
        <v>149</v>
      </c>
      <c r="AU213" s="155" t="s">
        <v>138</v>
      </c>
      <c r="AV213" s="12" t="s">
        <v>138</v>
      </c>
      <c r="AW213" s="12" t="s">
        <v>31</v>
      </c>
      <c r="AX213" s="12" t="s">
        <v>74</v>
      </c>
      <c r="AY213" s="155" t="s">
        <v>131</v>
      </c>
    </row>
    <row r="214" spans="2:65" s="12" customFormat="1">
      <c r="B214" s="153"/>
      <c r="D214" s="154" t="s">
        <v>149</v>
      </c>
      <c r="E214" s="155" t="s">
        <v>1</v>
      </c>
      <c r="F214" s="156" t="s">
        <v>291</v>
      </c>
      <c r="H214" s="157">
        <v>6.76</v>
      </c>
      <c r="I214" s="158"/>
      <c r="L214" s="153"/>
      <c r="M214" s="159"/>
      <c r="T214" s="160"/>
      <c r="AT214" s="155" t="s">
        <v>149</v>
      </c>
      <c r="AU214" s="155" t="s">
        <v>138</v>
      </c>
      <c r="AV214" s="12" t="s">
        <v>138</v>
      </c>
      <c r="AW214" s="12" t="s">
        <v>31</v>
      </c>
      <c r="AX214" s="12" t="s">
        <v>74</v>
      </c>
      <c r="AY214" s="155" t="s">
        <v>131</v>
      </c>
    </row>
    <row r="215" spans="2:65" s="13" customFormat="1">
      <c r="B215" s="161"/>
      <c r="D215" s="154" t="s">
        <v>149</v>
      </c>
      <c r="E215" s="162" t="s">
        <v>1</v>
      </c>
      <c r="F215" s="163" t="s">
        <v>151</v>
      </c>
      <c r="H215" s="164">
        <v>30.503</v>
      </c>
      <c r="I215" s="165"/>
      <c r="L215" s="161"/>
      <c r="M215" s="166"/>
      <c r="T215" s="167"/>
      <c r="AT215" s="162" t="s">
        <v>149</v>
      </c>
      <c r="AU215" s="162" t="s">
        <v>138</v>
      </c>
      <c r="AV215" s="13" t="s">
        <v>137</v>
      </c>
      <c r="AW215" s="13" t="s">
        <v>31</v>
      </c>
      <c r="AX215" s="13" t="s">
        <v>82</v>
      </c>
      <c r="AY215" s="162" t="s">
        <v>131</v>
      </c>
    </row>
    <row r="216" spans="2:65" s="1" customFormat="1" ht="24.2" customHeight="1">
      <c r="B216" s="138"/>
      <c r="C216" s="139" t="s">
        <v>292</v>
      </c>
      <c r="D216" s="139" t="s">
        <v>133</v>
      </c>
      <c r="E216" s="140" t="s">
        <v>293</v>
      </c>
      <c r="F216" s="141" t="s">
        <v>294</v>
      </c>
      <c r="G216" s="142" t="s">
        <v>136</v>
      </c>
      <c r="H216" s="143">
        <v>157.94999999999999</v>
      </c>
      <c r="I216" s="144"/>
      <c r="J216" s="145">
        <f>ROUND(I216*H216,2)</f>
        <v>0</v>
      </c>
      <c r="K216" s="146"/>
      <c r="L216" s="31"/>
      <c r="M216" s="147" t="s">
        <v>1</v>
      </c>
      <c r="N216" s="148" t="s">
        <v>40</v>
      </c>
      <c r="P216" s="149">
        <f>O216*H216</f>
        <v>0</v>
      </c>
      <c r="Q216" s="149">
        <v>0</v>
      </c>
      <c r="R216" s="149">
        <f>Q216*H216</f>
        <v>0</v>
      </c>
      <c r="S216" s="149">
        <v>0</v>
      </c>
      <c r="T216" s="150">
        <f>S216*H216</f>
        <v>0</v>
      </c>
      <c r="AR216" s="151" t="s">
        <v>137</v>
      </c>
      <c r="AT216" s="151" t="s">
        <v>133</v>
      </c>
      <c r="AU216" s="151" t="s">
        <v>138</v>
      </c>
      <c r="AY216" s="16" t="s">
        <v>131</v>
      </c>
      <c r="BE216" s="152">
        <f>IF(N216="základná",J216,0)</f>
        <v>0</v>
      </c>
      <c r="BF216" s="152">
        <f>IF(N216="znížená",J216,0)</f>
        <v>0</v>
      </c>
      <c r="BG216" s="152">
        <f>IF(N216="zákl. prenesená",J216,0)</f>
        <v>0</v>
      </c>
      <c r="BH216" s="152">
        <f>IF(N216="zníž. prenesená",J216,0)</f>
        <v>0</v>
      </c>
      <c r="BI216" s="152">
        <f>IF(N216="nulová",J216,0)</f>
        <v>0</v>
      </c>
      <c r="BJ216" s="16" t="s">
        <v>138</v>
      </c>
      <c r="BK216" s="152">
        <f>ROUND(I216*H216,2)</f>
        <v>0</v>
      </c>
      <c r="BL216" s="16" t="s">
        <v>137</v>
      </c>
      <c r="BM216" s="151" t="s">
        <v>295</v>
      </c>
    </row>
    <row r="217" spans="2:65" s="12" customFormat="1">
      <c r="B217" s="153"/>
      <c r="D217" s="154" t="s">
        <v>149</v>
      </c>
      <c r="E217" s="155" t="s">
        <v>1</v>
      </c>
      <c r="F217" s="156" t="s">
        <v>296</v>
      </c>
      <c r="H217" s="157">
        <v>3.16</v>
      </c>
      <c r="I217" s="158"/>
      <c r="L217" s="153"/>
      <c r="M217" s="159"/>
      <c r="T217" s="160"/>
      <c r="AT217" s="155" t="s">
        <v>149</v>
      </c>
      <c r="AU217" s="155" t="s">
        <v>138</v>
      </c>
      <c r="AV217" s="12" t="s">
        <v>138</v>
      </c>
      <c r="AW217" s="12" t="s">
        <v>31</v>
      </c>
      <c r="AX217" s="12" t="s">
        <v>74</v>
      </c>
      <c r="AY217" s="155" t="s">
        <v>131</v>
      </c>
    </row>
    <row r="218" spans="2:65" s="12" customFormat="1">
      <c r="B218" s="153"/>
      <c r="D218" s="154" t="s">
        <v>149</v>
      </c>
      <c r="E218" s="155" t="s">
        <v>1</v>
      </c>
      <c r="F218" s="156" t="s">
        <v>297</v>
      </c>
      <c r="H218" s="157">
        <v>24.45</v>
      </c>
      <c r="I218" s="158"/>
      <c r="L218" s="153"/>
      <c r="M218" s="159"/>
      <c r="T218" s="160"/>
      <c r="AT218" s="155" t="s">
        <v>149</v>
      </c>
      <c r="AU218" s="155" t="s">
        <v>138</v>
      </c>
      <c r="AV218" s="12" t="s">
        <v>138</v>
      </c>
      <c r="AW218" s="12" t="s">
        <v>31</v>
      </c>
      <c r="AX218" s="12" t="s">
        <v>74</v>
      </c>
      <c r="AY218" s="155" t="s">
        <v>131</v>
      </c>
    </row>
    <row r="219" spans="2:65" s="12" customFormat="1">
      <c r="B219" s="153"/>
      <c r="D219" s="154" t="s">
        <v>149</v>
      </c>
      <c r="E219" s="155" t="s">
        <v>1</v>
      </c>
      <c r="F219" s="156" t="s">
        <v>298</v>
      </c>
      <c r="H219" s="157">
        <v>16.8</v>
      </c>
      <c r="I219" s="158"/>
      <c r="L219" s="153"/>
      <c r="M219" s="159"/>
      <c r="T219" s="160"/>
      <c r="AT219" s="155" t="s">
        <v>149</v>
      </c>
      <c r="AU219" s="155" t="s">
        <v>138</v>
      </c>
      <c r="AV219" s="12" t="s">
        <v>138</v>
      </c>
      <c r="AW219" s="12" t="s">
        <v>31</v>
      </c>
      <c r="AX219" s="12" t="s">
        <v>74</v>
      </c>
      <c r="AY219" s="155" t="s">
        <v>131</v>
      </c>
    </row>
    <row r="220" spans="2:65" s="12" customFormat="1">
      <c r="B220" s="153"/>
      <c r="D220" s="154" t="s">
        <v>149</v>
      </c>
      <c r="E220" s="155" t="s">
        <v>1</v>
      </c>
      <c r="F220" s="156" t="s">
        <v>299</v>
      </c>
      <c r="H220" s="157">
        <v>11.25</v>
      </c>
      <c r="I220" s="158"/>
      <c r="L220" s="153"/>
      <c r="M220" s="159"/>
      <c r="T220" s="160"/>
      <c r="AT220" s="155" t="s">
        <v>149</v>
      </c>
      <c r="AU220" s="155" t="s">
        <v>138</v>
      </c>
      <c r="AV220" s="12" t="s">
        <v>138</v>
      </c>
      <c r="AW220" s="12" t="s">
        <v>31</v>
      </c>
      <c r="AX220" s="12" t="s">
        <v>74</v>
      </c>
      <c r="AY220" s="155" t="s">
        <v>131</v>
      </c>
    </row>
    <row r="221" spans="2:65" s="12" customFormat="1">
      <c r="B221" s="153"/>
      <c r="D221" s="154" t="s">
        <v>149</v>
      </c>
      <c r="E221" s="155" t="s">
        <v>1</v>
      </c>
      <c r="F221" s="156" t="s">
        <v>300</v>
      </c>
      <c r="H221" s="157">
        <v>44.55</v>
      </c>
      <c r="I221" s="158"/>
      <c r="L221" s="153"/>
      <c r="M221" s="159"/>
      <c r="T221" s="160"/>
      <c r="AT221" s="155" t="s">
        <v>149</v>
      </c>
      <c r="AU221" s="155" t="s">
        <v>138</v>
      </c>
      <c r="AV221" s="12" t="s">
        <v>138</v>
      </c>
      <c r="AW221" s="12" t="s">
        <v>31</v>
      </c>
      <c r="AX221" s="12" t="s">
        <v>74</v>
      </c>
      <c r="AY221" s="155" t="s">
        <v>131</v>
      </c>
    </row>
    <row r="222" spans="2:65" s="12" customFormat="1">
      <c r="B222" s="153"/>
      <c r="D222" s="154" t="s">
        <v>149</v>
      </c>
      <c r="E222" s="155" t="s">
        <v>1</v>
      </c>
      <c r="F222" s="156" t="s">
        <v>301</v>
      </c>
      <c r="H222" s="157">
        <v>57.74</v>
      </c>
      <c r="I222" s="158"/>
      <c r="L222" s="153"/>
      <c r="M222" s="159"/>
      <c r="T222" s="160"/>
      <c r="AT222" s="155" t="s">
        <v>149</v>
      </c>
      <c r="AU222" s="155" t="s">
        <v>138</v>
      </c>
      <c r="AV222" s="12" t="s">
        <v>138</v>
      </c>
      <c r="AW222" s="12" t="s">
        <v>31</v>
      </c>
      <c r="AX222" s="12" t="s">
        <v>74</v>
      </c>
      <c r="AY222" s="155" t="s">
        <v>131</v>
      </c>
    </row>
    <row r="223" spans="2:65" s="13" customFormat="1">
      <c r="B223" s="161"/>
      <c r="D223" s="154" t="s">
        <v>149</v>
      </c>
      <c r="E223" s="162" t="s">
        <v>1</v>
      </c>
      <c r="F223" s="163" t="s">
        <v>151</v>
      </c>
      <c r="H223" s="164">
        <v>157.94999999999999</v>
      </c>
      <c r="I223" s="165"/>
      <c r="L223" s="161"/>
      <c r="M223" s="166"/>
      <c r="T223" s="167"/>
      <c r="AT223" s="162" t="s">
        <v>149</v>
      </c>
      <c r="AU223" s="162" t="s">
        <v>138</v>
      </c>
      <c r="AV223" s="13" t="s">
        <v>137</v>
      </c>
      <c r="AW223" s="13" t="s">
        <v>31</v>
      </c>
      <c r="AX223" s="13" t="s">
        <v>82</v>
      </c>
      <c r="AY223" s="162" t="s">
        <v>131</v>
      </c>
    </row>
    <row r="224" spans="2:65" s="1" customFormat="1" ht="16.5" customHeight="1">
      <c r="B224" s="138"/>
      <c r="C224" s="139" t="s">
        <v>203</v>
      </c>
      <c r="D224" s="139" t="s">
        <v>133</v>
      </c>
      <c r="E224" s="140" t="s">
        <v>302</v>
      </c>
      <c r="F224" s="141" t="s">
        <v>303</v>
      </c>
      <c r="G224" s="142" t="s">
        <v>136</v>
      </c>
      <c r="H224" s="143">
        <v>22.5</v>
      </c>
      <c r="I224" s="144"/>
      <c r="J224" s="145">
        <f>ROUND(I224*H224,2)</f>
        <v>0</v>
      </c>
      <c r="K224" s="146"/>
      <c r="L224" s="31"/>
      <c r="M224" s="147" t="s">
        <v>1</v>
      </c>
      <c r="N224" s="148" t="s">
        <v>40</v>
      </c>
      <c r="P224" s="149">
        <f>O224*H224</f>
        <v>0</v>
      </c>
      <c r="Q224" s="149">
        <v>0</v>
      </c>
      <c r="R224" s="149">
        <f>Q224*H224</f>
        <v>0</v>
      </c>
      <c r="S224" s="149">
        <v>0</v>
      </c>
      <c r="T224" s="150">
        <f>S224*H224</f>
        <v>0</v>
      </c>
      <c r="AR224" s="151" t="s">
        <v>137</v>
      </c>
      <c r="AT224" s="151" t="s">
        <v>133</v>
      </c>
      <c r="AU224" s="151" t="s">
        <v>138</v>
      </c>
      <c r="AY224" s="16" t="s">
        <v>131</v>
      </c>
      <c r="BE224" s="152">
        <f>IF(N224="základná",J224,0)</f>
        <v>0</v>
      </c>
      <c r="BF224" s="152">
        <f>IF(N224="znížená",J224,0)</f>
        <v>0</v>
      </c>
      <c r="BG224" s="152">
        <f>IF(N224="zákl. prenesená",J224,0)</f>
        <v>0</v>
      </c>
      <c r="BH224" s="152">
        <f>IF(N224="zníž. prenesená",J224,0)</f>
        <v>0</v>
      </c>
      <c r="BI224" s="152">
        <f>IF(N224="nulová",J224,0)</f>
        <v>0</v>
      </c>
      <c r="BJ224" s="16" t="s">
        <v>138</v>
      </c>
      <c r="BK224" s="152">
        <f>ROUND(I224*H224,2)</f>
        <v>0</v>
      </c>
      <c r="BL224" s="16" t="s">
        <v>137</v>
      </c>
      <c r="BM224" s="151" t="s">
        <v>304</v>
      </c>
    </row>
    <row r="225" spans="2:65" s="12" customFormat="1">
      <c r="B225" s="153"/>
      <c r="D225" s="154" t="s">
        <v>149</v>
      </c>
      <c r="E225" s="155" t="s">
        <v>1</v>
      </c>
      <c r="F225" s="156" t="s">
        <v>305</v>
      </c>
      <c r="H225" s="157">
        <v>22.5</v>
      </c>
      <c r="I225" s="158"/>
      <c r="L225" s="153"/>
      <c r="M225" s="159"/>
      <c r="T225" s="160"/>
      <c r="AT225" s="155" t="s">
        <v>149</v>
      </c>
      <c r="AU225" s="155" t="s">
        <v>138</v>
      </c>
      <c r="AV225" s="12" t="s">
        <v>138</v>
      </c>
      <c r="AW225" s="12" t="s">
        <v>31</v>
      </c>
      <c r="AX225" s="12" t="s">
        <v>74</v>
      </c>
      <c r="AY225" s="155" t="s">
        <v>131</v>
      </c>
    </row>
    <row r="226" spans="2:65" s="13" customFormat="1">
      <c r="B226" s="161"/>
      <c r="D226" s="154" t="s">
        <v>149</v>
      </c>
      <c r="E226" s="162" t="s">
        <v>1</v>
      </c>
      <c r="F226" s="163" t="s">
        <v>151</v>
      </c>
      <c r="H226" s="164">
        <v>22.5</v>
      </c>
      <c r="I226" s="165"/>
      <c r="L226" s="161"/>
      <c r="M226" s="166"/>
      <c r="T226" s="167"/>
      <c r="AT226" s="162" t="s">
        <v>149</v>
      </c>
      <c r="AU226" s="162" t="s">
        <v>138</v>
      </c>
      <c r="AV226" s="13" t="s">
        <v>137</v>
      </c>
      <c r="AW226" s="13" t="s">
        <v>31</v>
      </c>
      <c r="AX226" s="13" t="s">
        <v>82</v>
      </c>
      <c r="AY226" s="162" t="s">
        <v>131</v>
      </c>
    </row>
    <row r="227" spans="2:65" s="1" customFormat="1" ht="24.2" customHeight="1">
      <c r="B227" s="138"/>
      <c r="C227" s="139" t="s">
        <v>306</v>
      </c>
      <c r="D227" s="139" t="s">
        <v>133</v>
      </c>
      <c r="E227" s="140" t="s">
        <v>307</v>
      </c>
      <c r="F227" s="141" t="s">
        <v>308</v>
      </c>
      <c r="G227" s="142" t="s">
        <v>136</v>
      </c>
      <c r="H227" s="143">
        <v>157.94999999999999</v>
      </c>
      <c r="I227" s="144"/>
      <c r="J227" s="145">
        <f>ROUND(I227*H227,2)</f>
        <v>0</v>
      </c>
      <c r="K227" s="146"/>
      <c r="L227" s="31"/>
      <c r="M227" s="147" t="s">
        <v>1</v>
      </c>
      <c r="N227" s="148" t="s">
        <v>40</v>
      </c>
      <c r="P227" s="149">
        <f>O227*H227</f>
        <v>0</v>
      </c>
      <c r="Q227" s="149">
        <v>0</v>
      </c>
      <c r="R227" s="149">
        <f>Q227*H227</f>
        <v>0</v>
      </c>
      <c r="S227" s="149">
        <v>0</v>
      </c>
      <c r="T227" s="150">
        <f>S227*H227</f>
        <v>0</v>
      </c>
      <c r="AR227" s="151" t="s">
        <v>137</v>
      </c>
      <c r="AT227" s="151" t="s">
        <v>133</v>
      </c>
      <c r="AU227" s="151" t="s">
        <v>138</v>
      </c>
      <c r="AY227" s="16" t="s">
        <v>131</v>
      </c>
      <c r="BE227" s="152">
        <f>IF(N227="základná",J227,0)</f>
        <v>0</v>
      </c>
      <c r="BF227" s="152">
        <f>IF(N227="znížená",J227,0)</f>
        <v>0</v>
      </c>
      <c r="BG227" s="152">
        <f>IF(N227="zákl. prenesená",J227,0)</f>
        <v>0</v>
      </c>
      <c r="BH227" s="152">
        <f>IF(N227="zníž. prenesená",J227,0)</f>
        <v>0</v>
      </c>
      <c r="BI227" s="152">
        <f>IF(N227="nulová",J227,0)</f>
        <v>0</v>
      </c>
      <c r="BJ227" s="16" t="s">
        <v>138</v>
      </c>
      <c r="BK227" s="152">
        <f>ROUND(I227*H227,2)</f>
        <v>0</v>
      </c>
      <c r="BL227" s="16" t="s">
        <v>137</v>
      </c>
      <c r="BM227" s="151" t="s">
        <v>309</v>
      </c>
    </row>
    <row r="228" spans="2:65" s="1" customFormat="1" ht="24.2" customHeight="1">
      <c r="B228" s="138"/>
      <c r="C228" s="139" t="s">
        <v>206</v>
      </c>
      <c r="D228" s="139" t="s">
        <v>133</v>
      </c>
      <c r="E228" s="140" t="s">
        <v>310</v>
      </c>
      <c r="F228" s="141" t="s">
        <v>311</v>
      </c>
      <c r="G228" s="142" t="s">
        <v>217</v>
      </c>
      <c r="H228" s="143">
        <v>43.98</v>
      </c>
      <c r="I228" s="144"/>
      <c r="J228" s="145">
        <f>ROUND(I228*H228,2)</f>
        <v>0</v>
      </c>
      <c r="K228" s="146"/>
      <c r="L228" s="31"/>
      <c r="M228" s="147" t="s">
        <v>1</v>
      </c>
      <c r="N228" s="148" t="s">
        <v>40</v>
      </c>
      <c r="P228" s="149">
        <f>O228*H228</f>
        <v>0</v>
      </c>
      <c r="Q228" s="149">
        <v>0</v>
      </c>
      <c r="R228" s="149">
        <f>Q228*H228</f>
        <v>0</v>
      </c>
      <c r="S228" s="149">
        <v>0</v>
      </c>
      <c r="T228" s="150">
        <f>S228*H228</f>
        <v>0</v>
      </c>
      <c r="AR228" s="151" t="s">
        <v>137</v>
      </c>
      <c r="AT228" s="151" t="s">
        <v>133</v>
      </c>
      <c r="AU228" s="151" t="s">
        <v>138</v>
      </c>
      <c r="AY228" s="16" t="s">
        <v>131</v>
      </c>
      <c r="BE228" s="152">
        <f>IF(N228="základná",J228,0)</f>
        <v>0</v>
      </c>
      <c r="BF228" s="152">
        <f>IF(N228="znížená",J228,0)</f>
        <v>0</v>
      </c>
      <c r="BG228" s="152">
        <f>IF(N228="zákl. prenesená",J228,0)</f>
        <v>0</v>
      </c>
      <c r="BH228" s="152">
        <f>IF(N228="zníž. prenesená",J228,0)</f>
        <v>0</v>
      </c>
      <c r="BI228" s="152">
        <f>IF(N228="nulová",J228,0)</f>
        <v>0</v>
      </c>
      <c r="BJ228" s="16" t="s">
        <v>138</v>
      </c>
      <c r="BK228" s="152">
        <f>ROUND(I228*H228,2)</f>
        <v>0</v>
      </c>
      <c r="BL228" s="16" t="s">
        <v>137</v>
      </c>
      <c r="BM228" s="151" t="s">
        <v>312</v>
      </c>
    </row>
    <row r="229" spans="2:65" s="12" customFormat="1">
      <c r="B229" s="153"/>
      <c r="D229" s="154" t="s">
        <v>149</v>
      </c>
      <c r="E229" s="155" t="s">
        <v>1</v>
      </c>
      <c r="F229" s="156" t="s">
        <v>313</v>
      </c>
      <c r="H229" s="157">
        <v>38.200000000000003</v>
      </c>
      <c r="I229" s="158"/>
      <c r="L229" s="153"/>
      <c r="M229" s="159"/>
      <c r="T229" s="160"/>
      <c r="AT229" s="155" t="s">
        <v>149</v>
      </c>
      <c r="AU229" s="155" t="s">
        <v>138</v>
      </c>
      <c r="AV229" s="12" t="s">
        <v>138</v>
      </c>
      <c r="AW229" s="12" t="s">
        <v>31</v>
      </c>
      <c r="AX229" s="12" t="s">
        <v>74</v>
      </c>
      <c r="AY229" s="155" t="s">
        <v>131</v>
      </c>
    </row>
    <row r="230" spans="2:65" s="12" customFormat="1">
      <c r="B230" s="153"/>
      <c r="D230" s="154" t="s">
        <v>149</v>
      </c>
      <c r="E230" s="155" t="s">
        <v>1</v>
      </c>
      <c r="F230" s="156" t="s">
        <v>314</v>
      </c>
      <c r="H230" s="157">
        <v>5.78</v>
      </c>
      <c r="I230" s="158"/>
      <c r="L230" s="153"/>
      <c r="M230" s="159"/>
      <c r="T230" s="160"/>
      <c r="AT230" s="155" t="s">
        <v>149</v>
      </c>
      <c r="AU230" s="155" t="s">
        <v>138</v>
      </c>
      <c r="AV230" s="12" t="s">
        <v>138</v>
      </c>
      <c r="AW230" s="12" t="s">
        <v>31</v>
      </c>
      <c r="AX230" s="12" t="s">
        <v>74</v>
      </c>
      <c r="AY230" s="155" t="s">
        <v>131</v>
      </c>
    </row>
    <row r="231" spans="2:65" s="13" customFormat="1">
      <c r="B231" s="161"/>
      <c r="D231" s="154" t="s">
        <v>149</v>
      </c>
      <c r="E231" s="162" t="s">
        <v>1</v>
      </c>
      <c r="F231" s="163" t="s">
        <v>151</v>
      </c>
      <c r="H231" s="164">
        <v>43.980000000000004</v>
      </c>
      <c r="I231" s="165"/>
      <c r="L231" s="161"/>
      <c r="M231" s="166"/>
      <c r="T231" s="167"/>
      <c r="AT231" s="162" t="s">
        <v>149</v>
      </c>
      <c r="AU231" s="162" t="s">
        <v>138</v>
      </c>
      <c r="AV231" s="13" t="s">
        <v>137</v>
      </c>
      <c r="AW231" s="13" t="s">
        <v>31</v>
      </c>
      <c r="AX231" s="13" t="s">
        <v>82</v>
      </c>
      <c r="AY231" s="162" t="s">
        <v>131</v>
      </c>
    </row>
    <row r="232" spans="2:65" s="11" customFormat="1" ht="22.9" customHeight="1">
      <c r="B232" s="126"/>
      <c r="D232" s="127" t="s">
        <v>73</v>
      </c>
      <c r="E232" s="136" t="s">
        <v>152</v>
      </c>
      <c r="F232" s="136" t="s">
        <v>315</v>
      </c>
      <c r="I232" s="129"/>
      <c r="J232" s="137">
        <f>BK232</f>
        <v>0</v>
      </c>
      <c r="L232" s="126"/>
      <c r="M232" s="131"/>
      <c r="P232" s="132">
        <f>SUM(P233:P243)</f>
        <v>0</v>
      </c>
      <c r="R232" s="132">
        <f>SUM(R233:R243)</f>
        <v>0</v>
      </c>
      <c r="T232" s="133">
        <f>SUM(T233:T243)</f>
        <v>0</v>
      </c>
      <c r="AR232" s="127" t="s">
        <v>82</v>
      </c>
      <c r="AT232" s="134" t="s">
        <v>73</v>
      </c>
      <c r="AU232" s="134" t="s">
        <v>82</v>
      </c>
      <c r="AY232" s="127" t="s">
        <v>131</v>
      </c>
      <c r="BK232" s="135">
        <f>SUM(BK233:BK243)</f>
        <v>0</v>
      </c>
    </row>
    <row r="233" spans="2:65" s="1" customFormat="1" ht="24.2" customHeight="1">
      <c r="B233" s="138"/>
      <c r="C233" s="139" t="s">
        <v>316</v>
      </c>
      <c r="D233" s="139" t="s">
        <v>133</v>
      </c>
      <c r="E233" s="140" t="s">
        <v>317</v>
      </c>
      <c r="F233" s="141" t="s">
        <v>318</v>
      </c>
      <c r="G233" s="142" t="s">
        <v>136</v>
      </c>
      <c r="H233" s="143">
        <v>50</v>
      </c>
      <c r="I233" s="144"/>
      <c r="J233" s="145">
        <f>ROUND(I233*H233,2)</f>
        <v>0</v>
      </c>
      <c r="K233" s="146"/>
      <c r="L233" s="31"/>
      <c r="M233" s="147" t="s">
        <v>1</v>
      </c>
      <c r="N233" s="148" t="s">
        <v>40</v>
      </c>
      <c r="P233" s="149">
        <f>O233*H233</f>
        <v>0</v>
      </c>
      <c r="Q233" s="149">
        <v>0</v>
      </c>
      <c r="R233" s="149">
        <f>Q233*H233</f>
        <v>0</v>
      </c>
      <c r="S233" s="149">
        <v>0</v>
      </c>
      <c r="T233" s="150">
        <f>S233*H233</f>
        <v>0</v>
      </c>
      <c r="AR233" s="151" t="s">
        <v>137</v>
      </c>
      <c r="AT233" s="151" t="s">
        <v>133</v>
      </c>
      <c r="AU233" s="151" t="s">
        <v>138</v>
      </c>
      <c r="AY233" s="16" t="s">
        <v>131</v>
      </c>
      <c r="BE233" s="152">
        <f>IF(N233="základná",J233,0)</f>
        <v>0</v>
      </c>
      <c r="BF233" s="152">
        <f>IF(N233="znížená",J233,0)</f>
        <v>0</v>
      </c>
      <c r="BG233" s="152">
        <f>IF(N233="zákl. prenesená",J233,0)</f>
        <v>0</v>
      </c>
      <c r="BH233" s="152">
        <f>IF(N233="zníž. prenesená",J233,0)</f>
        <v>0</v>
      </c>
      <c r="BI233" s="152">
        <f>IF(N233="nulová",J233,0)</f>
        <v>0</v>
      </c>
      <c r="BJ233" s="16" t="s">
        <v>138</v>
      </c>
      <c r="BK233" s="152">
        <f>ROUND(I233*H233,2)</f>
        <v>0</v>
      </c>
      <c r="BL233" s="16" t="s">
        <v>137</v>
      </c>
      <c r="BM233" s="151" t="s">
        <v>319</v>
      </c>
    </row>
    <row r="234" spans="2:65" s="1" customFormat="1" ht="24.2" customHeight="1">
      <c r="B234" s="138"/>
      <c r="C234" s="139" t="s">
        <v>210</v>
      </c>
      <c r="D234" s="139" t="s">
        <v>133</v>
      </c>
      <c r="E234" s="140" t="s">
        <v>320</v>
      </c>
      <c r="F234" s="141" t="s">
        <v>321</v>
      </c>
      <c r="G234" s="142" t="s">
        <v>136</v>
      </c>
      <c r="H234" s="143">
        <v>48.3</v>
      </c>
      <c r="I234" s="144"/>
      <c r="J234" s="145">
        <f>ROUND(I234*H234,2)</f>
        <v>0</v>
      </c>
      <c r="K234" s="146"/>
      <c r="L234" s="31"/>
      <c r="M234" s="147" t="s">
        <v>1</v>
      </c>
      <c r="N234" s="148" t="s">
        <v>40</v>
      </c>
      <c r="P234" s="149">
        <f>O234*H234</f>
        <v>0</v>
      </c>
      <c r="Q234" s="149">
        <v>0</v>
      </c>
      <c r="R234" s="149">
        <f>Q234*H234</f>
        <v>0</v>
      </c>
      <c r="S234" s="149">
        <v>0</v>
      </c>
      <c r="T234" s="150">
        <f>S234*H234</f>
        <v>0</v>
      </c>
      <c r="AR234" s="151" t="s">
        <v>137</v>
      </c>
      <c r="AT234" s="151" t="s">
        <v>133</v>
      </c>
      <c r="AU234" s="151" t="s">
        <v>138</v>
      </c>
      <c r="AY234" s="16" t="s">
        <v>131</v>
      </c>
      <c r="BE234" s="152">
        <f>IF(N234="základná",J234,0)</f>
        <v>0</v>
      </c>
      <c r="BF234" s="152">
        <f>IF(N234="znížená",J234,0)</f>
        <v>0</v>
      </c>
      <c r="BG234" s="152">
        <f>IF(N234="zákl. prenesená",J234,0)</f>
        <v>0</v>
      </c>
      <c r="BH234" s="152">
        <f>IF(N234="zníž. prenesená",J234,0)</f>
        <v>0</v>
      </c>
      <c r="BI234" s="152">
        <f>IF(N234="nulová",J234,0)</f>
        <v>0</v>
      </c>
      <c r="BJ234" s="16" t="s">
        <v>138</v>
      </c>
      <c r="BK234" s="152">
        <f>ROUND(I234*H234,2)</f>
        <v>0</v>
      </c>
      <c r="BL234" s="16" t="s">
        <v>137</v>
      </c>
      <c r="BM234" s="151" t="s">
        <v>322</v>
      </c>
    </row>
    <row r="235" spans="2:65" s="12" customFormat="1">
      <c r="B235" s="153"/>
      <c r="D235" s="154" t="s">
        <v>149</v>
      </c>
      <c r="E235" s="155" t="s">
        <v>1</v>
      </c>
      <c r="F235" s="156" t="s">
        <v>323</v>
      </c>
      <c r="H235" s="157">
        <v>48.3</v>
      </c>
      <c r="I235" s="158"/>
      <c r="L235" s="153"/>
      <c r="M235" s="159"/>
      <c r="T235" s="160"/>
      <c r="AT235" s="155" t="s">
        <v>149</v>
      </c>
      <c r="AU235" s="155" t="s">
        <v>138</v>
      </c>
      <c r="AV235" s="12" t="s">
        <v>138</v>
      </c>
      <c r="AW235" s="12" t="s">
        <v>31</v>
      </c>
      <c r="AX235" s="12" t="s">
        <v>74</v>
      </c>
      <c r="AY235" s="155" t="s">
        <v>131</v>
      </c>
    </row>
    <row r="236" spans="2:65" s="13" customFormat="1">
      <c r="B236" s="161"/>
      <c r="D236" s="154" t="s">
        <v>149</v>
      </c>
      <c r="E236" s="162" t="s">
        <v>1</v>
      </c>
      <c r="F236" s="163" t="s">
        <v>151</v>
      </c>
      <c r="H236" s="164">
        <v>48.3</v>
      </c>
      <c r="I236" s="165"/>
      <c r="L236" s="161"/>
      <c r="M236" s="166"/>
      <c r="T236" s="167"/>
      <c r="AT236" s="162" t="s">
        <v>149</v>
      </c>
      <c r="AU236" s="162" t="s">
        <v>138</v>
      </c>
      <c r="AV236" s="13" t="s">
        <v>137</v>
      </c>
      <c r="AW236" s="13" t="s">
        <v>31</v>
      </c>
      <c r="AX236" s="13" t="s">
        <v>82</v>
      </c>
      <c r="AY236" s="162" t="s">
        <v>131</v>
      </c>
    </row>
    <row r="237" spans="2:65" s="1" customFormat="1" ht="24.2" customHeight="1">
      <c r="B237" s="138"/>
      <c r="C237" s="139" t="s">
        <v>324</v>
      </c>
      <c r="D237" s="139" t="s">
        <v>133</v>
      </c>
      <c r="E237" s="140" t="s">
        <v>325</v>
      </c>
      <c r="F237" s="141" t="s">
        <v>326</v>
      </c>
      <c r="G237" s="142" t="s">
        <v>136</v>
      </c>
      <c r="H237" s="143">
        <v>48.3</v>
      </c>
      <c r="I237" s="144"/>
      <c r="J237" s="145">
        <f>ROUND(I237*H237,2)</f>
        <v>0</v>
      </c>
      <c r="K237" s="146"/>
      <c r="L237" s="31"/>
      <c r="M237" s="147" t="s">
        <v>1</v>
      </c>
      <c r="N237" s="148" t="s">
        <v>40</v>
      </c>
      <c r="P237" s="149">
        <f>O237*H237</f>
        <v>0</v>
      </c>
      <c r="Q237" s="149">
        <v>0</v>
      </c>
      <c r="R237" s="149">
        <f>Q237*H237</f>
        <v>0</v>
      </c>
      <c r="S237" s="149">
        <v>0</v>
      </c>
      <c r="T237" s="150">
        <f>S237*H237</f>
        <v>0</v>
      </c>
      <c r="AR237" s="151" t="s">
        <v>137</v>
      </c>
      <c r="AT237" s="151" t="s">
        <v>133</v>
      </c>
      <c r="AU237" s="151" t="s">
        <v>138</v>
      </c>
      <c r="AY237" s="16" t="s">
        <v>131</v>
      </c>
      <c r="BE237" s="152">
        <f>IF(N237="základná",J237,0)</f>
        <v>0</v>
      </c>
      <c r="BF237" s="152">
        <f>IF(N237="znížená",J237,0)</f>
        <v>0</v>
      </c>
      <c r="BG237" s="152">
        <f>IF(N237="zákl. prenesená",J237,0)</f>
        <v>0</v>
      </c>
      <c r="BH237" s="152">
        <f>IF(N237="zníž. prenesená",J237,0)</f>
        <v>0</v>
      </c>
      <c r="BI237" s="152">
        <f>IF(N237="nulová",J237,0)</f>
        <v>0</v>
      </c>
      <c r="BJ237" s="16" t="s">
        <v>138</v>
      </c>
      <c r="BK237" s="152">
        <f>ROUND(I237*H237,2)</f>
        <v>0</v>
      </c>
      <c r="BL237" s="16" t="s">
        <v>137</v>
      </c>
      <c r="BM237" s="151" t="s">
        <v>274</v>
      </c>
    </row>
    <row r="238" spans="2:65" s="1" customFormat="1" ht="33" customHeight="1">
      <c r="B238" s="138"/>
      <c r="C238" s="139" t="s">
        <v>213</v>
      </c>
      <c r="D238" s="139" t="s">
        <v>133</v>
      </c>
      <c r="E238" s="140" t="s">
        <v>327</v>
      </c>
      <c r="F238" s="141" t="s">
        <v>328</v>
      </c>
      <c r="G238" s="142" t="s">
        <v>136</v>
      </c>
      <c r="H238" s="143">
        <v>409.3</v>
      </c>
      <c r="I238" s="144"/>
      <c r="J238" s="145">
        <f>ROUND(I238*H238,2)</f>
        <v>0</v>
      </c>
      <c r="K238" s="146"/>
      <c r="L238" s="31"/>
      <c r="M238" s="147" t="s">
        <v>1</v>
      </c>
      <c r="N238" s="148" t="s">
        <v>40</v>
      </c>
      <c r="P238" s="149">
        <f>O238*H238</f>
        <v>0</v>
      </c>
      <c r="Q238" s="149">
        <v>0</v>
      </c>
      <c r="R238" s="149">
        <f>Q238*H238</f>
        <v>0</v>
      </c>
      <c r="S238" s="149">
        <v>0</v>
      </c>
      <c r="T238" s="150">
        <f>S238*H238</f>
        <v>0</v>
      </c>
      <c r="AR238" s="151" t="s">
        <v>137</v>
      </c>
      <c r="AT238" s="151" t="s">
        <v>133</v>
      </c>
      <c r="AU238" s="151" t="s">
        <v>138</v>
      </c>
      <c r="AY238" s="16" t="s">
        <v>131</v>
      </c>
      <c r="BE238" s="152">
        <f>IF(N238="základná",J238,0)</f>
        <v>0</v>
      </c>
      <c r="BF238" s="152">
        <f>IF(N238="znížená",J238,0)</f>
        <v>0</v>
      </c>
      <c r="BG238" s="152">
        <f>IF(N238="zákl. prenesená",J238,0)</f>
        <v>0</v>
      </c>
      <c r="BH238" s="152">
        <f>IF(N238="zníž. prenesená",J238,0)</f>
        <v>0</v>
      </c>
      <c r="BI238" s="152">
        <f>IF(N238="nulová",J238,0)</f>
        <v>0</v>
      </c>
      <c r="BJ238" s="16" t="s">
        <v>138</v>
      </c>
      <c r="BK238" s="152">
        <f>ROUND(I238*H238,2)</f>
        <v>0</v>
      </c>
      <c r="BL238" s="16" t="s">
        <v>137</v>
      </c>
      <c r="BM238" s="151" t="s">
        <v>329</v>
      </c>
    </row>
    <row r="239" spans="2:65" s="12" customFormat="1">
      <c r="B239" s="153"/>
      <c r="D239" s="154" t="s">
        <v>149</v>
      </c>
      <c r="E239" s="155" t="s">
        <v>1</v>
      </c>
      <c r="F239" s="156" t="s">
        <v>330</v>
      </c>
      <c r="H239" s="157">
        <v>409.3</v>
      </c>
      <c r="I239" s="158"/>
      <c r="L239" s="153"/>
      <c r="M239" s="159"/>
      <c r="T239" s="160"/>
      <c r="AT239" s="155" t="s">
        <v>149</v>
      </c>
      <c r="AU239" s="155" t="s">
        <v>138</v>
      </c>
      <c r="AV239" s="12" t="s">
        <v>138</v>
      </c>
      <c r="AW239" s="12" t="s">
        <v>31</v>
      </c>
      <c r="AX239" s="12" t="s">
        <v>74</v>
      </c>
      <c r="AY239" s="155" t="s">
        <v>131</v>
      </c>
    </row>
    <row r="240" spans="2:65" s="13" customFormat="1">
      <c r="B240" s="161"/>
      <c r="D240" s="154" t="s">
        <v>149</v>
      </c>
      <c r="E240" s="162" t="s">
        <v>1</v>
      </c>
      <c r="F240" s="163" t="s">
        <v>151</v>
      </c>
      <c r="H240" s="164">
        <v>409.3</v>
      </c>
      <c r="I240" s="165"/>
      <c r="L240" s="161"/>
      <c r="M240" s="166"/>
      <c r="T240" s="167"/>
      <c r="AT240" s="162" t="s">
        <v>149</v>
      </c>
      <c r="AU240" s="162" t="s">
        <v>138</v>
      </c>
      <c r="AV240" s="13" t="s">
        <v>137</v>
      </c>
      <c r="AW240" s="13" t="s">
        <v>31</v>
      </c>
      <c r="AX240" s="13" t="s">
        <v>82</v>
      </c>
      <c r="AY240" s="162" t="s">
        <v>131</v>
      </c>
    </row>
    <row r="241" spans="2:65" s="1" customFormat="1" ht="24.2" customHeight="1">
      <c r="B241" s="138"/>
      <c r="C241" s="168" t="s">
        <v>331</v>
      </c>
      <c r="D241" s="168" t="s">
        <v>233</v>
      </c>
      <c r="E241" s="169" t="s">
        <v>332</v>
      </c>
      <c r="F241" s="170" t="s">
        <v>333</v>
      </c>
      <c r="G241" s="171" t="s">
        <v>136</v>
      </c>
      <c r="H241" s="172">
        <v>429.76499999999999</v>
      </c>
      <c r="I241" s="173"/>
      <c r="J241" s="174">
        <f>ROUND(I241*H241,2)</f>
        <v>0</v>
      </c>
      <c r="K241" s="175"/>
      <c r="L241" s="176"/>
      <c r="M241" s="177" t="s">
        <v>1</v>
      </c>
      <c r="N241" s="178" t="s">
        <v>40</v>
      </c>
      <c r="P241" s="149">
        <f>O241*H241</f>
        <v>0</v>
      </c>
      <c r="Q241" s="149">
        <v>0</v>
      </c>
      <c r="R241" s="149">
        <f>Q241*H241</f>
        <v>0</v>
      </c>
      <c r="S241" s="149">
        <v>0</v>
      </c>
      <c r="T241" s="150">
        <f>S241*H241</f>
        <v>0</v>
      </c>
      <c r="AR241" s="151" t="s">
        <v>148</v>
      </c>
      <c r="AT241" s="151" t="s">
        <v>233</v>
      </c>
      <c r="AU241" s="151" t="s">
        <v>138</v>
      </c>
      <c r="AY241" s="16" t="s">
        <v>131</v>
      </c>
      <c r="BE241" s="152">
        <f>IF(N241="základná",J241,0)</f>
        <v>0</v>
      </c>
      <c r="BF241" s="152">
        <f>IF(N241="znížená",J241,0)</f>
        <v>0</v>
      </c>
      <c r="BG241" s="152">
        <f>IF(N241="zákl. prenesená",J241,0)</f>
        <v>0</v>
      </c>
      <c r="BH241" s="152">
        <f>IF(N241="zníž. prenesená",J241,0)</f>
        <v>0</v>
      </c>
      <c r="BI241" s="152">
        <f>IF(N241="nulová",J241,0)</f>
        <v>0</v>
      </c>
      <c r="BJ241" s="16" t="s">
        <v>138</v>
      </c>
      <c r="BK241" s="152">
        <f>ROUND(I241*H241,2)</f>
        <v>0</v>
      </c>
      <c r="BL241" s="16" t="s">
        <v>137</v>
      </c>
      <c r="BM241" s="151" t="s">
        <v>334</v>
      </c>
    </row>
    <row r="242" spans="2:65" s="12" customFormat="1">
      <c r="B242" s="153"/>
      <c r="D242" s="154" t="s">
        <v>149</v>
      </c>
      <c r="E242" s="155" t="s">
        <v>1</v>
      </c>
      <c r="F242" s="156" t="s">
        <v>335</v>
      </c>
      <c r="H242" s="157">
        <v>429.76499999999999</v>
      </c>
      <c r="I242" s="158"/>
      <c r="L242" s="153"/>
      <c r="M242" s="159"/>
      <c r="T242" s="160"/>
      <c r="AT242" s="155" t="s">
        <v>149</v>
      </c>
      <c r="AU242" s="155" t="s">
        <v>138</v>
      </c>
      <c r="AV242" s="12" t="s">
        <v>138</v>
      </c>
      <c r="AW242" s="12" t="s">
        <v>31</v>
      </c>
      <c r="AX242" s="12" t="s">
        <v>74</v>
      </c>
      <c r="AY242" s="155" t="s">
        <v>131</v>
      </c>
    </row>
    <row r="243" spans="2:65" s="13" customFormat="1">
      <c r="B243" s="161"/>
      <c r="D243" s="154" t="s">
        <v>149</v>
      </c>
      <c r="E243" s="162" t="s">
        <v>1</v>
      </c>
      <c r="F243" s="163" t="s">
        <v>151</v>
      </c>
      <c r="H243" s="164">
        <v>429.76499999999999</v>
      </c>
      <c r="I243" s="165"/>
      <c r="L243" s="161"/>
      <c r="M243" s="166"/>
      <c r="T243" s="167"/>
      <c r="AT243" s="162" t="s">
        <v>149</v>
      </c>
      <c r="AU243" s="162" t="s">
        <v>138</v>
      </c>
      <c r="AV243" s="13" t="s">
        <v>137</v>
      </c>
      <c r="AW243" s="13" t="s">
        <v>31</v>
      </c>
      <c r="AX243" s="13" t="s">
        <v>82</v>
      </c>
      <c r="AY243" s="162" t="s">
        <v>131</v>
      </c>
    </row>
    <row r="244" spans="2:65" s="11" customFormat="1" ht="22.9" customHeight="1">
      <c r="B244" s="126"/>
      <c r="D244" s="127" t="s">
        <v>73</v>
      </c>
      <c r="E244" s="136" t="s">
        <v>145</v>
      </c>
      <c r="F244" s="136" t="s">
        <v>336</v>
      </c>
      <c r="I244" s="129"/>
      <c r="J244" s="137">
        <f>BK244</f>
        <v>0</v>
      </c>
      <c r="L244" s="126"/>
      <c r="M244" s="131"/>
      <c r="P244" s="132">
        <f>SUM(P245:P254)</f>
        <v>0</v>
      </c>
      <c r="R244" s="132">
        <f>SUM(R245:R254)</f>
        <v>6.0775000000000006</v>
      </c>
      <c r="T244" s="133">
        <f>SUM(T245:T254)</f>
        <v>0</v>
      </c>
      <c r="AR244" s="127" t="s">
        <v>82</v>
      </c>
      <c r="AT244" s="134" t="s">
        <v>73</v>
      </c>
      <c r="AU244" s="134" t="s">
        <v>82</v>
      </c>
      <c r="AY244" s="127" t="s">
        <v>131</v>
      </c>
      <c r="BK244" s="135">
        <f>SUM(BK245:BK254)</f>
        <v>0</v>
      </c>
    </row>
    <row r="245" spans="2:65" s="1" customFormat="1" ht="49.15" customHeight="1">
      <c r="B245" s="138"/>
      <c r="C245" s="139" t="s">
        <v>218</v>
      </c>
      <c r="D245" s="139" t="s">
        <v>133</v>
      </c>
      <c r="E245" s="140" t="s">
        <v>337</v>
      </c>
      <c r="F245" s="141" t="s">
        <v>338</v>
      </c>
      <c r="G245" s="142" t="s">
        <v>136</v>
      </c>
      <c r="H245" s="143">
        <v>10</v>
      </c>
      <c r="I245" s="144"/>
      <c r="J245" s="145">
        <f>ROUND(I245*H245,2)</f>
        <v>0</v>
      </c>
      <c r="K245" s="146"/>
      <c r="L245" s="31"/>
      <c r="M245" s="147" t="s">
        <v>1</v>
      </c>
      <c r="N245" s="148" t="s">
        <v>40</v>
      </c>
      <c r="P245" s="149">
        <f>O245*H245</f>
        <v>0</v>
      </c>
      <c r="Q245" s="149">
        <v>0</v>
      </c>
      <c r="R245" s="149">
        <f>Q245*H245</f>
        <v>0</v>
      </c>
      <c r="S245" s="149">
        <v>0</v>
      </c>
      <c r="T245" s="150">
        <f>S245*H245</f>
        <v>0</v>
      </c>
      <c r="AR245" s="151" t="s">
        <v>137</v>
      </c>
      <c r="AT245" s="151" t="s">
        <v>133</v>
      </c>
      <c r="AU245" s="151" t="s">
        <v>138</v>
      </c>
      <c r="AY245" s="16" t="s">
        <v>131</v>
      </c>
      <c r="BE245" s="152">
        <f>IF(N245="základná",J245,0)</f>
        <v>0</v>
      </c>
      <c r="BF245" s="152">
        <f>IF(N245="znížená",J245,0)</f>
        <v>0</v>
      </c>
      <c r="BG245" s="152">
        <f>IF(N245="zákl. prenesená",J245,0)</f>
        <v>0</v>
      </c>
      <c r="BH245" s="152">
        <f>IF(N245="zníž. prenesená",J245,0)</f>
        <v>0</v>
      </c>
      <c r="BI245" s="152">
        <f>IF(N245="nulová",J245,0)</f>
        <v>0</v>
      </c>
      <c r="BJ245" s="16" t="s">
        <v>138</v>
      </c>
      <c r="BK245" s="152">
        <f>ROUND(I245*H245,2)</f>
        <v>0</v>
      </c>
      <c r="BL245" s="16" t="s">
        <v>137</v>
      </c>
      <c r="BM245" s="151" t="s">
        <v>339</v>
      </c>
    </row>
    <row r="246" spans="2:65" s="12" customFormat="1">
      <c r="B246" s="153"/>
      <c r="D246" s="154" t="s">
        <v>149</v>
      </c>
      <c r="E246" s="155" t="s">
        <v>1</v>
      </c>
      <c r="F246" s="156" t="s">
        <v>340</v>
      </c>
      <c r="H246" s="157">
        <v>3.16</v>
      </c>
      <c r="I246" s="158"/>
      <c r="L246" s="153"/>
      <c r="M246" s="159"/>
      <c r="T246" s="160"/>
      <c r="AT246" s="155" t="s">
        <v>149</v>
      </c>
      <c r="AU246" s="155" t="s">
        <v>138</v>
      </c>
      <c r="AV246" s="12" t="s">
        <v>138</v>
      </c>
      <c r="AW246" s="12" t="s">
        <v>31</v>
      </c>
      <c r="AX246" s="12" t="s">
        <v>74</v>
      </c>
      <c r="AY246" s="155" t="s">
        <v>131</v>
      </c>
    </row>
    <row r="247" spans="2:65" s="12" customFormat="1">
      <c r="B247" s="153"/>
      <c r="D247" s="154" t="s">
        <v>149</v>
      </c>
      <c r="E247" s="155" t="s">
        <v>1</v>
      </c>
      <c r="F247" s="156" t="s">
        <v>341</v>
      </c>
      <c r="H247" s="157">
        <v>4.68</v>
      </c>
      <c r="I247" s="158"/>
      <c r="L247" s="153"/>
      <c r="M247" s="159"/>
      <c r="T247" s="160"/>
      <c r="AT247" s="155" t="s">
        <v>149</v>
      </c>
      <c r="AU247" s="155" t="s">
        <v>138</v>
      </c>
      <c r="AV247" s="12" t="s">
        <v>138</v>
      </c>
      <c r="AW247" s="12" t="s">
        <v>31</v>
      </c>
      <c r="AX247" s="12" t="s">
        <v>74</v>
      </c>
      <c r="AY247" s="155" t="s">
        <v>131</v>
      </c>
    </row>
    <row r="248" spans="2:65" s="12" customFormat="1">
      <c r="B248" s="153"/>
      <c r="D248" s="154" t="s">
        <v>149</v>
      </c>
      <c r="E248" s="155" t="s">
        <v>1</v>
      </c>
      <c r="F248" s="156" t="s">
        <v>342</v>
      </c>
      <c r="H248" s="157">
        <v>2.16</v>
      </c>
      <c r="I248" s="158"/>
      <c r="L248" s="153"/>
      <c r="M248" s="159"/>
      <c r="T248" s="160"/>
      <c r="AT248" s="155" t="s">
        <v>149</v>
      </c>
      <c r="AU248" s="155" t="s">
        <v>138</v>
      </c>
      <c r="AV248" s="12" t="s">
        <v>138</v>
      </c>
      <c r="AW248" s="12" t="s">
        <v>31</v>
      </c>
      <c r="AX248" s="12" t="s">
        <v>74</v>
      </c>
      <c r="AY248" s="155" t="s">
        <v>131</v>
      </c>
    </row>
    <row r="249" spans="2:65" s="13" customFormat="1">
      <c r="B249" s="161"/>
      <c r="D249" s="154" t="s">
        <v>149</v>
      </c>
      <c r="E249" s="162" t="s">
        <v>1</v>
      </c>
      <c r="F249" s="163" t="s">
        <v>151</v>
      </c>
      <c r="H249" s="164">
        <v>10</v>
      </c>
      <c r="I249" s="165"/>
      <c r="L249" s="161"/>
      <c r="M249" s="166"/>
      <c r="T249" s="167"/>
      <c r="AT249" s="162" t="s">
        <v>149</v>
      </c>
      <c r="AU249" s="162" t="s">
        <v>138</v>
      </c>
      <c r="AV249" s="13" t="s">
        <v>137</v>
      </c>
      <c r="AW249" s="13" t="s">
        <v>31</v>
      </c>
      <c r="AX249" s="13" t="s">
        <v>82</v>
      </c>
      <c r="AY249" s="162" t="s">
        <v>131</v>
      </c>
    </row>
    <row r="250" spans="2:65" s="1" customFormat="1" ht="37.9" customHeight="1">
      <c r="B250" s="138"/>
      <c r="C250" s="139" t="s">
        <v>319</v>
      </c>
      <c r="D250" s="185" t="s">
        <v>133</v>
      </c>
      <c r="E250" s="140" t="s">
        <v>343</v>
      </c>
      <c r="F250" s="141" t="s">
        <v>344</v>
      </c>
      <c r="G250" s="142" t="s">
        <v>136</v>
      </c>
      <c r="H250" s="143">
        <v>22.1</v>
      </c>
      <c r="I250" s="144"/>
      <c r="J250" s="145">
        <f>ROUND(I250*H250,2)</f>
        <v>0</v>
      </c>
      <c r="K250" s="146"/>
      <c r="L250" s="31"/>
      <c r="M250" s="147" t="s">
        <v>1</v>
      </c>
      <c r="N250" s="148" t="s">
        <v>40</v>
      </c>
      <c r="P250" s="149">
        <f>O250*H250</f>
        <v>0</v>
      </c>
      <c r="Q250" s="149">
        <v>0.27500000000000002</v>
      </c>
      <c r="R250" s="149">
        <f>Q250*H250</f>
        <v>6.0775000000000006</v>
      </c>
      <c r="S250" s="149">
        <v>0</v>
      </c>
      <c r="T250" s="150">
        <f>S250*H250</f>
        <v>0</v>
      </c>
      <c r="AR250" s="151" t="s">
        <v>137</v>
      </c>
      <c r="AT250" s="151" t="s">
        <v>133</v>
      </c>
      <c r="AU250" s="151" t="s">
        <v>138</v>
      </c>
      <c r="AY250" s="16" t="s">
        <v>131</v>
      </c>
      <c r="BE250" s="152">
        <f>IF(N250="základná",J250,0)</f>
        <v>0</v>
      </c>
      <c r="BF250" s="152">
        <f>IF(N250="znížená",J250,0)</f>
        <v>0</v>
      </c>
      <c r="BG250" s="152">
        <f>IF(N250="zákl. prenesená",J250,0)</f>
        <v>0</v>
      </c>
      <c r="BH250" s="152">
        <f>IF(N250="zníž. prenesená",J250,0)</f>
        <v>0</v>
      </c>
      <c r="BI250" s="152">
        <f>IF(N250="nulová",J250,0)</f>
        <v>0</v>
      </c>
      <c r="BJ250" s="16" t="s">
        <v>138</v>
      </c>
      <c r="BK250" s="152">
        <f>ROUND(I250*H250,2)</f>
        <v>0</v>
      </c>
      <c r="BL250" s="16" t="s">
        <v>137</v>
      </c>
      <c r="BM250" s="151" t="s">
        <v>345</v>
      </c>
    </row>
    <row r="251" spans="2:65" s="1" customFormat="1" ht="37.9" customHeight="1">
      <c r="B251" s="138"/>
      <c r="C251" s="139" t="s">
        <v>346</v>
      </c>
      <c r="D251" s="139" t="s">
        <v>133</v>
      </c>
      <c r="E251" s="140" t="s">
        <v>347</v>
      </c>
      <c r="F251" s="141" t="s">
        <v>348</v>
      </c>
      <c r="G251" s="142" t="s">
        <v>136</v>
      </c>
      <c r="H251" s="143">
        <v>407.52</v>
      </c>
      <c r="I251" s="144"/>
      <c r="J251" s="145">
        <f>ROUND(I251*H251,2)</f>
        <v>0</v>
      </c>
      <c r="K251" s="146"/>
      <c r="L251" s="31"/>
      <c r="M251" s="147" t="s">
        <v>1</v>
      </c>
      <c r="N251" s="148" t="s">
        <v>40</v>
      </c>
      <c r="P251" s="149">
        <f>O251*H251</f>
        <v>0</v>
      </c>
      <c r="Q251" s="149">
        <v>0</v>
      </c>
      <c r="R251" s="149">
        <f>Q251*H251</f>
        <v>0</v>
      </c>
      <c r="S251" s="149">
        <v>0</v>
      </c>
      <c r="T251" s="150">
        <f>S251*H251</f>
        <v>0</v>
      </c>
      <c r="AR251" s="151" t="s">
        <v>137</v>
      </c>
      <c r="AT251" s="151" t="s">
        <v>133</v>
      </c>
      <c r="AU251" s="151" t="s">
        <v>138</v>
      </c>
      <c r="AY251" s="16" t="s">
        <v>131</v>
      </c>
      <c r="BE251" s="152">
        <f>IF(N251="základná",J251,0)</f>
        <v>0</v>
      </c>
      <c r="BF251" s="152">
        <f>IF(N251="znížená",J251,0)</f>
        <v>0</v>
      </c>
      <c r="BG251" s="152">
        <f>IF(N251="zákl. prenesená",J251,0)</f>
        <v>0</v>
      </c>
      <c r="BH251" s="152">
        <f>IF(N251="zníž. prenesená",J251,0)</f>
        <v>0</v>
      </c>
      <c r="BI251" s="152">
        <f>IF(N251="nulová",J251,0)</f>
        <v>0</v>
      </c>
      <c r="BJ251" s="16" t="s">
        <v>138</v>
      </c>
      <c r="BK251" s="152">
        <f>ROUND(I251*H251,2)</f>
        <v>0</v>
      </c>
      <c r="BL251" s="16" t="s">
        <v>137</v>
      </c>
      <c r="BM251" s="151" t="s">
        <v>349</v>
      </c>
    </row>
    <row r="252" spans="2:65" s="12" customFormat="1">
      <c r="B252" s="153"/>
      <c r="D252" s="154" t="s">
        <v>149</v>
      </c>
      <c r="E252" s="155" t="s">
        <v>1</v>
      </c>
      <c r="F252" s="156" t="s">
        <v>350</v>
      </c>
      <c r="H252" s="157">
        <v>407.52</v>
      </c>
      <c r="I252" s="158"/>
      <c r="L252" s="153"/>
      <c r="M252" s="159"/>
      <c r="T252" s="160"/>
      <c r="AT252" s="155" t="s">
        <v>149</v>
      </c>
      <c r="AU252" s="155" t="s">
        <v>138</v>
      </c>
      <c r="AV252" s="12" t="s">
        <v>138</v>
      </c>
      <c r="AW252" s="12" t="s">
        <v>31</v>
      </c>
      <c r="AX252" s="12" t="s">
        <v>74</v>
      </c>
      <c r="AY252" s="155" t="s">
        <v>131</v>
      </c>
    </row>
    <row r="253" spans="2:65" s="13" customFormat="1">
      <c r="B253" s="161"/>
      <c r="D253" s="154" t="s">
        <v>149</v>
      </c>
      <c r="E253" s="162" t="s">
        <v>1</v>
      </c>
      <c r="F253" s="163" t="s">
        <v>151</v>
      </c>
      <c r="H253" s="164">
        <v>407.52</v>
      </c>
      <c r="I253" s="165"/>
      <c r="L253" s="161"/>
      <c r="M253" s="166"/>
      <c r="T253" s="167"/>
      <c r="AT253" s="162" t="s">
        <v>149</v>
      </c>
      <c r="AU253" s="162" t="s">
        <v>138</v>
      </c>
      <c r="AV253" s="13" t="s">
        <v>137</v>
      </c>
      <c r="AW253" s="13" t="s">
        <v>31</v>
      </c>
      <c r="AX253" s="13" t="s">
        <v>82</v>
      </c>
      <c r="AY253" s="162" t="s">
        <v>131</v>
      </c>
    </row>
    <row r="254" spans="2:65" s="1" customFormat="1" ht="66.75" customHeight="1">
      <c r="B254" s="138"/>
      <c r="C254" s="168" t="s">
        <v>222</v>
      </c>
      <c r="D254" s="168" t="s">
        <v>233</v>
      </c>
      <c r="E254" s="169" t="s">
        <v>351</v>
      </c>
      <c r="F254" s="170" t="s">
        <v>352</v>
      </c>
      <c r="G254" s="171" t="s">
        <v>141</v>
      </c>
      <c r="H254" s="172">
        <v>283</v>
      </c>
      <c r="I254" s="173"/>
      <c r="J254" s="174">
        <f>ROUND(I254*H254,2)</f>
        <v>0</v>
      </c>
      <c r="K254" s="175"/>
      <c r="L254" s="176"/>
      <c r="M254" s="177" t="s">
        <v>1</v>
      </c>
      <c r="N254" s="178" t="s">
        <v>40</v>
      </c>
      <c r="P254" s="149">
        <f>O254*H254</f>
        <v>0</v>
      </c>
      <c r="Q254" s="149">
        <v>0</v>
      </c>
      <c r="R254" s="149">
        <f>Q254*H254</f>
        <v>0</v>
      </c>
      <c r="S254" s="149">
        <v>0</v>
      </c>
      <c r="T254" s="150">
        <f>S254*H254</f>
        <v>0</v>
      </c>
      <c r="AR254" s="151" t="s">
        <v>148</v>
      </c>
      <c r="AT254" s="151" t="s">
        <v>233</v>
      </c>
      <c r="AU254" s="151" t="s">
        <v>138</v>
      </c>
      <c r="AY254" s="16" t="s">
        <v>131</v>
      </c>
      <c r="BE254" s="152">
        <f>IF(N254="základná",J254,0)</f>
        <v>0</v>
      </c>
      <c r="BF254" s="152">
        <f>IF(N254="znížená",J254,0)</f>
        <v>0</v>
      </c>
      <c r="BG254" s="152">
        <f>IF(N254="zákl. prenesená",J254,0)</f>
        <v>0</v>
      </c>
      <c r="BH254" s="152">
        <f>IF(N254="zníž. prenesená",J254,0)</f>
        <v>0</v>
      </c>
      <c r="BI254" s="152">
        <f>IF(N254="nulová",J254,0)</f>
        <v>0</v>
      </c>
      <c r="BJ254" s="16" t="s">
        <v>138</v>
      </c>
      <c r="BK254" s="152">
        <f>ROUND(I254*H254,2)</f>
        <v>0</v>
      </c>
      <c r="BL254" s="16" t="s">
        <v>137</v>
      </c>
      <c r="BM254" s="151" t="s">
        <v>353</v>
      </c>
    </row>
    <row r="255" spans="2:65" s="11" customFormat="1" ht="22.9" customHeight="1">
      <c r="B255" s="126"/>
      <c r="D255" s="127" t="s">
        <v>73</v>
      </c>
      <c r="E255" s="136" t="s">
        <v>169</v>
      </c>
      <c r="F255" s="136" t="s">
        <v>354</v>
      </c>
      <c r="I255" s="129"/>
      <c r="J255" s="137">
        <f>BK255</f>
        <v>0</v>
      </c>
      <c r="L255" s="126"/>
      <c r="M255" s="131"/>
      <c r="P255" s="132">
        <f>SUM(P256:P302)</f>
        <v>0</v>
      </c>
      <c r="R255" s="132">
        <f>SUM(R256:R302)</f>
        <v>3.8328499999999995E-2</v>
      </c>
      <c r="T255" s="133">
        <f>SUM(T256:T302)</f>
        <v>6.0999999999999999E-2</v>
      </c>
      <c r="AR255" s="127" t="s">
        <v>82</v>
      </c>
      <c r="AT255" s="134" t="s">
        <v>73</v>
      </c>
      <c r="AU255" s="134" t="s">
        <v>82</v>
      </c>
      <c r="AY255" s="127" t="s">
        <v>131</v>
      </c>
      <c r="BK255" s="135">
        <f>SUM(BK256:BK302)</f>
        <v>0</v>
      </c>
    </row>
    <row r="256" spans="2:65" s="1" customFormat="1" ht="24.2" customHeight="1">
      <c r="B256" s="138"/>
      <c r="C256" s="139" t="s">
        <v>355</v>
      </c>
      <c r="D256" s="185" t="s">
        <v>133</v>
      </c>
      <c r="E256" s="140" t="s">
        <v>356</v>
      </c>
      <c r="F256" s="141" t="s">
        <v>357</v>
      </c>
      <c r="G256" s="142" t="s">
        <v>358</v>
      </c>
      <c r="H256" s="143">
        <v>66.3</v>
      </c>
      <c r="I256" s="144"/>
      <c r="J256" s="145">
        <f>ROUND(I256*H256,2)</f>
        <v>0</v>
      </c>
      <c r="K256" s="146"/>
      <c r="L256" s="31"/>
      <c r="M256" s="147" t="s">
        <v>1</v>
      </c>
      <c r="N256" s="148" t="s">
        <v>40</v>
      </c>
      <c r="P256" s="149">
        <f>O256*H256</f>
        <v>0</v>
      </c>
      <c r="Q256" s="149">
        <v>0</v>
      </c>
      <c r="R256" s="149">
        <f>Q256*H256</f>
        <v>0</v>
      </c>
      <c r="S256" s="149">
        <v>0</v>
      </c>
      <c r="T256" s="150">
        <f>S256*H256</f>
        <v>0</v>
      </c>
      <c r="AR256" s="151" t="s">
        <v>137</v>
      </c>
      <c r="AT256" s="151" t="s">
        <v>133</v>
      </c>
      <c r="AU256" s="151" t="s">
        <v>138</v>
      </c>
      <c r="AY256" s="16" t="s">
        <v>131</v>
      </c>
      <c r="BE256" s="152">
        <f>IF(N256="základná",J256,0)</f>
        <v>0</v>
      </c>
      <c r="BF256" s="152">
        <f>IF(N256="znížená",J256,0)</f>
        <v>0</v>
      </c>
      <c r="BG256" s="152">
        <f>IF(N256="zákl. prenesená",J256,0)</f>
        <v>0</v>
      </c>
      <c r="BH256" s="152">
        <f>IF(N256="zníž. prenesená",J256,0)</f>
        <v>0</v>
      </c>
      <c r="BI256" s="152">
        <f>IF(N256="nulová",J256,0)</f>
        <v>0</v>
      </c>
      <c r="BJ256" s="16" t="s">
        <v>138</v>
      </c>
      <c r="BK256" s="152">
        <f>ROUND(I256*H256,2)</f>
        <v>0</v>
      </c>
      <c r="BL256" s="16" t="s">
        <v>137</v>
      </c>
      <c r="BM256" s="151" t="s">
        <v>359</v>
      </c>
    </row>
    <row r="257" spans="2:65" s="14" customFormat="1">
      <c r="B257" s="179"/>
      <c r="D257" s="154" t="s">
        <v>149</v>
      </c>
      <c r="E257" s="180" t="s">
        <v>1</v>
      </c>
      <c r="F257" s="181" t="s">
        <v>360</v>
      </c>
      <c r="H257" s="180" t="s">
        <v>1</v>
      </c>
      <c r="I257" s="182"/>
      <c r="L257" s="179"/>
      <c r="M257" s="183"/>
      <c r="T257" s="184"/>
      <c r="AT257" s="180" t="s">
        <v>149</v>
      </c>
      <c r="AU257" s="180" t="s">
        <v>138</v>
      </c>
      <c r="AV257" s="14" t="s">
        <v>82</v>
      </c>
      <c r="AW257" s="14" t="s">
        <v>31</v>
      </c>
      <c r="AX257" s="14" t="s">
        <v>74</v>
      </c>
      <c r="AY257" s="180" t="s">
        <v>131</v>
      </c>
    </row>
    <row r="258" spans="2:65" s="12" customFormat="1">
      <c r="B258" s="153"/>
      <c r="D258" s="154" t="s">
        <v>149</v>
      </c>
      <c r="E258" s="155" t="s">
        <v>1</v>
      </c>
      <c r="F258" s="156" t="s">
        <v>361</v>
      </c>
      <c r="H258" s="157">
        <v>10.95</v>
      </c>
      <c r="I258" s="158"/>
      <c r="L258" s="153"/>
      <c r="M258" s="159"/>
      <c r="T258" s="160"/>
      <c r="AT258" s="155" t="s">
        <v>149</v>
      </c>
      <c r="AU258" s="155" t="s">
        <v>138</v>
      </c>
      <c r="AV258" s="12" t="s">
        <v>138</v>
      </c>
      <c r="AW258" s="12" t="s">
        <v>31</v>
      </c>
      <c r="AX258" s="12" t="s">
        <v>74</v>
      </c>
      <c r="AY258" s="155" t="s">
        <v>131</v>
      </c>
    </row>
    <row r="259" spans="2:65" s="14" customFormat="1">
      <c r="B259" s="179"/>
      <c r="D259" s="154" t="s">
        <v>149</v>
      </c>
      <c r="E259" s="180" t="s">
        <v>1</v>
      </c>
      <c r="F259" s="181" t="s">
        <v>362</v>
      </c>
      <c r="H259" s="180" t="s">
        <v>1</v>
      </c>
      <c r="I259" s="182"/>
      <c r="L259" s="179"/>
      <c r="M259" s="183"/>
      <c r="T259" s="184"/>
      <c r="AT259" s="180" t="s">
        <v>149</v>
      </c>
      <c r="AU259" s="180" t="s">
        <v>138</v>
      </c>
      <c r="AV259" s="14" t="s">
        <v>82</v>
      </c>
      <c r="AW259" s="14" t="s">
        <v>31</v>
      </c>
      <c r="AX259" s="14" t="s">
        <v>74</v>
      </c>
      <c r="AY259" s="180" t="s">
        <v>131</v>
      </c>
    </row>
    <row r="260" spans="2:65" s="12" customFormat="1">
      <c r="B260" s="153"/>
      <c r="D260" s="154" t="s">
        <v>149</v>
      </c>
      <c r="E260" s="155" t="s">
        <v>1</v>
      </c>
      <c r="F260" s="156" t="s">
        <v>363</v>
      </c>
      <c r="H260" s="157">
        <v>12.15</v>
      </c>
      <c r="I260" s="158"/>
      <c r="L260" s="153"/>
      <c r="M260" s="159"/>
      <c r="T260" s="160"/>
      <c r="AT260" s="155" t="s">
        <v>149</v>
      </c>
      <c r="AU260" s="155" t="s">
        <v>138</v>
      </c>
      <c r="AV260" s="12" t="s">
        <v>138</v>
      </c>
      <c r="AW260" s="12" t="s">
        <v>31</v>
      </c>
      <c r="AX260" s="12" t="s">
        <v>74</v>
      </c>
      <c r="AY260" s="155" t="s">
        <v>131</v>
      </c>
    </row>
    <row r="261" spans="2:65" s="14" customFormat="1">
      <c r="B261" s="179"/>
      <c r="D261" s="154" t="s">
        <v>149</v>
      </c>
      <c r="E261" s="180" t="s">
        <v>1</v>
      </c>
      <c r="F261" s="181" t="s">
        <v>364</v>
      </c>
      <c r="H261" s="180" t="s">
        <v>1</v>
      </c>
      <c r="I261" s="182"/>
      <c r="L261" s="179"/>
      <c r="M261" s="183"/>
      <c r="T261" s="184"/>
      <c r="AT261" s="180" t="s">
        <v>149</v>
      </c>
      <c r="AU261" s="180" t="s">
        <v>138</v>
      </c>
      <c r="AV261" s="14" t="s">
        <v>82</v>
      </c>
      <c r="AW261" s="14" t="s">
        <v>31</v>
      </c>
      <c r="AX261" s="14" t="s">
        <v>74</v>
      </c>
      <c r="AY261" s="180" t="s">
        <v>131</v>
      </c>
    </row>
    <row r="262" spans="2:65" s="12" customFormat="1">
      <c r="B262" s="153"/>
      <c r="D262" s="154" t="s">
        <v>149</v>
      </c>
      <c r="E262" s="155" t="s">
        <v>1</v>
      </c>
      <c r="F262" s="156" t="s">
        <v>365</v>
      </c>
      <c r="H262" s="157">
        <v>43.2</v>
      </c>
      <c r="I262" s="158"/>
      <c r="L262" s="153"/>
      <c r="M262" s="159"/>
      <c r="T262" s="160"/>
      <c r="AT262" s="155" t="s">
        <v>149</v>
      </c>
      <c r="AU262" s="155" t="s">
        <v>138</v>
      </c>
      <c r="AV262" s="12" t="s">
        <v>138</v>
      </c>
      <c r="AW262" s="12" t="s">
        <v>31</v>
      </c>
      <c r="AX262" s="12" t="s">
        <v>74</v>
      </c>
      <c r="AY262" s="155" t="s">
        <v>131</v>
      </c>
    </row>
    <row r="263" spans="2:65" s="13" customFormat="1">
      <c r="B263" s="161"/>
      <c r="D263" s="154" t="s">
        <v>149</v>
      </c>
      <c r="E263" s="162" t="s">
        <v>1</v>
      </c>
      <c r="F263" s="163" t="s">
        <v>151</v>
      </c>
      <c r="H263" s="164">
        <v>66.300000000000011</v>
      </c>
      <c r="I263" s="165"/>
      <c r="L263" s="161"/>
      <c r="M263" s="166"/>
      <c r="T263" s="167"/>
      <c r="AT263" s="162" t="s">
        <v>149</v>
      </c>
      <c r="AU263" s="162" t="s">
        <v>138</v>
      </c>
      <c r="AV263" s="13" t="s">
        <v>137</v>
      </c>
      <c r="AW263" s="13" t="s">
        <v>31</v>
      </c>
      <c r="AX263" s="13" t="s">
        <v>82</v>
      </c>
      <c r="AY263" s="162" t="s">
        <v>131</v>
      </c>
    </row>
    <row r="264" spans="2:65" s="1" customFormat="1" ht="24.2" customHeight="1">
      <c r="B264" s="138"/>
      <c r="C264" s="168" t="s">
        <v>312</v>
      </c>
      <c r="D264" s="186" t="s">
        <v>233</v>
      </c>
      <c r="E264" s="169" t="s">
        <v>366</v>
      </c>
      <c r="F264" s="170" t="s">
        <v>367</v>
      </c>
      <c r="G264" s="171" t="s">
        <v>358</v>
      </c>
      <c r="H264" s="172">
        <v>66.876999999999995</v>
      </c>
      <c r="I264" s="173"/>
      <c r="J264" s="174">
        <f t="shared" ref="J264:J269" si="20">ROUND(I264*H264,2)</f>
        <v>0</v>
      </c>
      <c r="K264" s="175"/>
      <c r="L264" s="176"/>
      <c r="M264" s="177" t="s">
        <v>1</v>
      </c>
      <c r="N264" s="178" t="s">
        <v>40</v>
      </c>
      <c r="P264" s="149">
        <f t="shared" ref="P264:P269" si="21">O264*H264</f>
        <v>0</v>
      </c>
      <c r="Q264" s="149">
        <v>5.0000000000000001E-4</v>
      </c>
      <c r="R264" s="149">
        <f t="shared" ref="R264:R269" si="22">Q264*H264</f>
        <v>3.3438499999999996E-2</v>
      </c>
      <c r="S264" s="149">
        <v>0</v>
      </c>
      <c r="T264" s="150">
        <f t="shared" ref="T264:T269" si="23">S264*H264</f>
        <v>0</v>
      </c>
      <c r="AR264" s="151" t="s">
        <v>148</v>
      </c>
      <c r="AT264" s="151" t="s">
        <v>233</v>
      </c>
      <c r="AU264" s="151" t="s">
        <v>138</v>
      </c>
      <c r="AY264" s="16" t="s">
        <v>131</v>
      </c>
      <c r="BE264" s="152">
        <f t="shared" ref="BE264:BE269" si="24">IF(N264="základná",J264,0)</f>
        <v>0</v>
      </c>
      <c r="BF264" s="152">
        <f t="shared" ref="BF264:BF269" si="25">IF(N264="znížená",J264,0)</f>
        <v>0</v>
      </c>
      <c r="BG264" s="152">
        <f t="shared" ref="BG264:BG269" si="26">IF(N264="zákl. prenesená",J264,0)</f>
        <v>0</v>
      </c>
      <c r="BH264" s="152">
        <f t="shared" ref="BH264:BH269" si="27">IF(N264="zníž. prenesená",J264,0)</f>
        <v>0</v>
      </c>
      <c r="BI264" s="152">
        <f t="shared" ref="BI264:BI269" si="28">IF(N264="nulová",J264,0)</f>
        <v>0</v>
      </c>
      <c r="BJ264" s="16" t="s">
        <v>138</v>
      </c>
      <c r="BK264" s="152">
        <f t="shared" ref="BK264:BK269" si="29">ROUND(I264*H264,2)</f>
        <v>0</v>
      </c>
      <c r="BL264" s="16" t="s">
        <v>137</v>
      </c>
      <c r="BM264" s="151" t="s">
        <v>368</v>
      </c>
    </row>
    <row r="265" spans="2:65" s="1" customFormat="1" ht="24.2" customHeight="1">
      <c r="B265" s="138"/>
      <c r="C265" s="139" t="s">
        <v>369</v>
      </c>
      <c r="D265" s="139" t="s">
        <v>133</v>
      </c>
      <c r="E265" s="140" t="s">
        <v>370</v>
      </c>
      <c r="F265" s="141" t="s">
        <v>371</v>
      </c>
      <c r="G265" s="142" t="s">
        <v>141</v>
      </c>
      <c r="H265" s="143">
        <v>6</v>
      </c>
      <c r="I265" s="144"/>
      <c r="J265" s="145">
        <f t="shared" si="20"/>
        <v>0</v>
      </c>
      <c r="K265" s="146"/>
      <c r="L265" s="31"/>
      <c r="M265" s="147" t="s">
        <v>1</v>
      </c>
      <c r="N265" s="148" t="s">
        <v>40</v>
      </c>
      <c r="P265" s="149">
        <f t="shared" si="21"/>
        <v>0</v>
      </c>
      <c r="Q265" s="149">
        <v>0</v>
      </c>
      <c r="R265" s="149">
        <f t="shared" si="22"/>
        <v>0</v>
      </c>
      <c r="S265" s="149">
        <v>0</v>
      </c>
      <c r="T265" s="150">
        <f t="shared" si="23"/>
        <v>0</v>
      </c>
      <c r="AR265" s="151" t="s">
        <v>137</v>
      </c>
      <c r="AT265" s="151" t="s">
        <v>133</v>
      </c>
      <c r="AU265" s="151" t="s">
        <v>138</v>
      </c>
      <c r="AY265" s="16" t="s">
        <v>131</v>
      </c>
      <c r="BE265" s="152">
        <f t="shared" si="24"/>
        <v>0</v>
      </c>
      <c r="BF265" s="152">
        <f t="shared" si="25"/>
        <v>0</v>
      </c>
      <c r="BG265" s="152">
        <f t="shared" si="26"/>
        <v>0</v>
      </c>
      <c r="BH265" s="152">
        <f t="shared" si="27"/>
        <v>0</v>
      </c>
      <c r="BI265" s="152">
        <f t="shared" si="28"/>
        <v>0</v>
      </c>
      <c r="BJ265" s="16" t="s">
        <v>138</v>
      </c>
      <c r="BK265" s="152">
        <f t="shared" si="29"/>
        <v>0</v>
      </c>
      <c r="BL265" s="16" t="s">
        <v>137</v>
      </c>
      <c r="BM265" s="151" t="s">
        <v>372</v>
      </c>
    </row>
    <row r="266" spans="2:65" s="1" customFormat="1" ht="66.75" customHeight="1">
      <c r="B266" s="138"/>
      <c r="C266" s="168" t="s">
        <v>226</v>
      </c>
      <c r="D266" s="168" t="s">
        <v>233</v>
      </c>
      <c r="E266" s="169" t="s">
        <v>373</v>
      </c>
      <c r="F266" s="170" t="s">
        <v>374</v>
      </c>
      <c r="G266" s="171" t="s">
        <v>141</v>
      </c>
      <c r="H266" s="172">
        <v>6</v>
      </c>
      <c r="I266" s="173"/>
      <c r="J266" s="174">
        <f t="shared" si="20"/>
        <v>0</v>
      </c>
      <c r="K266" s="175"/>
      <c r="L266" s="176"/>
      <c r="M266" s="177" t="s">
        <v>1</v>
      </c>
      <c r="N266" s="178" t="s">
        <v>40</v>
      </c>
      <c r="P266" s="149">
        <f t="shared" si="21"/>
        <v>0</v>
      </c>
      <c r="Q266" s="149">
        <v>0</v>
      </c>
      <c r="R266" s="149">
        <f t="shared" si="22"/>
        <v>0</v>
      </c>
      <c r="S266" s="149">
        <v>0</v>
      </c>
      <c r="T266" s="150">
        <f t="shared" si="23"/>
        <v>0</v>
      </c>
      <c r="AR266" s="151" t="s">
        <v>148</v>
      </c>
      <c r="AT266" s="151" t="s">
        <v>233</v>
      </c>
      <c r="AU266" s="151" t="s">
        <v>138</v>
      </c>
      <c r="AY266" s="16" t="s">
        <v>131</v>
      </c>
      <c r="BE266" s="152">
        <f t="shared" si="24"/>
        <v>0</v>
      </c>
      <c r="BF266" s="152">
        <f t="shared" si="25"/>
        <v>0</v>
      </c>
      <c r="BG266" s="152">
        <f t="shared" si="26"/>
        <v>0</v>
      </c>
      <c r="BH266" s="152">
        <f t="shared" si="27"/>
        <v>0</v>
      </c>
      <c r="BI266" s="152">
        <f t="shared" si="28"/>
        <v>0</v>
      </c>
      <c r="BJ266" s="16" t="s">
        <v>138</v>
      </c>
      <c r="BK266" s="152">
        <f t="shared" si="29"/>
        <v>0</v>
      </c>
      <c r="BL266" s="16" t="s">
        <v>137</v>
      </c>
      <c r="BM266" s="151" t="s">
        <v>375</v>
      </c>
    </row>
    <row r="267" spans="2:65" s="1" customFormat="1" ht="16.5" customHeight="1">
      <c r="B267" s="138"/>
      <c r="C267" s="139" t="s">
        <v>376</v>
      </c>
      <c r="D267" s="139" t="s">
        <v>133</v>
      </c>
      <c r="E267" s="140" t="s">
        <v>377</v>
      </c>
      <c r="F267" s="141" t="s">
        <v>378</v>
      </c>
      <c r="G267" s="142" t="s">
        <v>141</v>
      </c>
      <c r="H267" s="143">
        <v>6</v>
      </c>
      <c r="I267" s="144"/>
      <c r="J267" s="145">
        <f t="shared" si="20"/>
        <v>0</v>
      </c>
      <c r="K267" s="146"/>
      <c r="L267" s="31"/>
      <c r="M267" s="147" t="s">
        <v>1</v>
      </c>
      <c r="N267" s="148" t="s">
        <v>40</v>
      </c>
      <c r="P267" s="149">
        <f t="shared" si="21"/>
        <v>0</v>
      </c>
      <c r="Q267" s="149">
        <v>0</v>
      </c>
      <c r="R267" s="149">
        <f t="shared" si="22"/>
        <v>0</v>
      </c>
      <c r="S267" s="149">
        <v>0</v>
      </c>
      <c r="T267" s="150">
        <f t="shared" si="23"/>
        <v>0</v>
      </c>
      <c r="AR267" s="151" t="s">
        <v>137</v>
      </c>
      <c r="AT267" s="151" t="s">
        <v>133</v>
      </c>
      <c r="AU267" s="151" t="s">
        <v>138</v>
      </c>
      <c r="AY267" s="16" t="s">
        <v>131</v>
      </c>
      <c r="BE267" s="152">
        <f t="shared" si="24"/>
        <v>0</v>
      </c>
      <c r="BF267" s="152">
        <f t="shared" si="25"/>
        <v>0</v>
      </c>
      <c r="BG267" s="152">
        <f t="shared" si="26"/>
        <v>0</v>
      </c>
      <c r="BH267" s="152">
        <f t="shared" si="27"/>
        <v>0</v>
      </c>
      <c r="BI267" s="152">
        <f t="shared" si="28"/>
        <v>0</v>
      </c>
      <c r="BJ267" s="16" t="s">
        <v>138</v>
      </c>
      <c r="BK267" s="152">
        <f t="shared" si="29"/>
        <v>0</v>
      </c>
      <c r="BL267" s="16" t="s">
        <v>137</v>
      </c>
      <c r="BM267" s="151" t="s">
        <v>379</v>
      </c>
    </row>
    <row r="268" spans="2:65" s="1" customFormat="1" ht="66.75" customHeight="1">
      <c r="B268" s="138"/>
      <c r="C268" s="168" t="s">
        <v>231</v>
      </c>
      <c r="D268" s="168" t="s">
        <v>233</v>
      </c>
      <c r="E268" s="169" t="s">
        <v>380</v>
      </c>
      <c r="F268" s="170" t="s">
        <v>381</v>
      </c>
      <c r="G268" s="171" t="s">
        <v>141</v>
      </c>
      <c r="H268" s="172">
        <v>6</v>
      </c>
      <c r="I268" s="173"/>
      <c r="J268" s="174">
        <f t="shared" si="20"/>
        <v>0</v>
      </c>
      <c r="K268" s="175"/>
      <c r="L268" s="176"/>
      <c r="M268" s="177" t="s">
        <v>1</v>
      </c>
      <c r="N268" s="178" t="s">
        <v>40</v>
      </c>
      <c r="P268" s="149">
        <f t="shared" si="21"/>
        <v>0</v>
      </c>
      <c r="Q268" s="149">
        <v>0</v>
      </c>
      <c r="R268" s="149">
        <f t="shared" si="22"/>
        <v>0</v>
      </c>
      <c r="S268" s="149">
        <v>0</v>
      </c>
      <c r="T268" s="150">
        <f t="shared" si="23"/>
        <v>0</v>
      </c>
      <c r="AR268" s="151" t="s">
        <v>148</v>
      </c>
      <c r="AT268" s="151" t="s">
        <v>233</v>
      </c>
      <c r="AU268" s="151" t="s">
        <v>138</v>
      </c>
      <c r="AY268" s="16" t="s">
        <v>131</v>
      </c>
      <c r="BE268" s="152">
        <f t="shared" si="24"/>
        <v>0</v>
      </c>
      <c r="BF268" s="152">
        <f t="shared" si="25"/>
        <v>0</v>
      </c>
      <c r="BG268" s="152">
        <f t="shared" si="26"/>
        <v>0</v>
      </c>
      <c r="BH268" s="152">
        <f t="shared" si="27"/>
        <v>0</v>
      </c>
      <c r="BI268" s="152">
        <f t="shared" si="28"/>
        <v>0</v>
      </c>
      <c r="BJ268" s="16" t="s">
        <v>138</v>
      </c>
      <c r="BK268" s="152">
        <f t="shared" si="29"/>
        <v>0</v>
      </c>
      <c r="BL268" s="16" t="s">
        <v>137</v>
      </c>
      <c r="BM268" s="151" t="s">
        <v>382</v>
      </c>
    </row>
    <row r="269" spans="2:65" s="1" customFormat="1" ht="33" customHeight="1">
      <c r="B269" s="138"/>
      <c r="C269" s="139" t="s">
        <v>383</v>
      </c>
      <c r="D269" s="185" t="s">
        <v>133</v>
      </c>
      <c r="E269" s="140" t="s">
        <v>384</v>
      </c>
      <c r="F269" s="141" t="s">
        <v>385</v>
      </c>
      <c r="G269" s="142" t="s">
        <v>166</v>
      </c>
      <c r="H269" s="143">
        <v>150.34700000000001</v>
      </c>
      <c r="I269" s="144"/>
      <c r="J269" s="145">
        <f t="shared" si="20"/>
        <v>0</v>
      </c>
      <c r="K269" s="146"/>
      <c r="L269" s="31"/>
      <c r="M269" s="147" t="s">
        <v>1</v>
      </c>
      <c r="N269" s="148" t="s">
        <v>40</v>
      </c>
      <c r="P269" s="149">
        <f t="shared" si="21"/>
        <v>0</v>
      </c>
      <c r="Q269" s="149">
        <v>0</v>
      </c>
      <c r="R269" s="149">
        <f t="shared" si="22"/>
        <v>0</v>
      </c>
      <c r="S269" s="149">
        <v>0</v>
      </c>
      <c r="T269" s="150">
        <f t="shared" si="23"/>
        <v>0</v>
      </c>
      <c r="AR269" s="151" t="s">
        <v>137</v>
      </c>
      <c r="AT269" s="151" t="s">
        <v>133</v>
      </c>
      <c r="AU269" s="151" t="s">
        <v>138</v>
      </c>
      <c r="AY269" s="16" t="s">
        <v>131</v>
      </c>
      <c r="BE269" s="152">
        <f t="shared" si="24"/>
        <v>0</v>
      </c>
      <c r="BF269" s="152">
        <f t="shared" si="25"/>
        <v>0</v>
      </c>
      <c r="BG269" s="152">
        <f t="shared" si="26"/>
        <v>0</v>
      </c>
      <c r="BH269" s="152">
        <f t="shared" si="27"/>
        <v>0</v>
      </c>
      <c r="BI269" s="152">
        <f t="shared" si="28"/>
        <v>0</v>
      </c>
      <c r="BJ269" s="16" t="s">
        <v>138</v>
      </c>
      <c r="BK269" s="152">
        <f t="shared" si="29"/>
        <v>0</v>
      </c>
      <c r="BL269" s="16" t="s">
        <v>137</v>
      </c>
      <c r="BM269" s="151" t="s">
        <v>386</v>
      </c>
    </row>
    <row r="270" spans="2:65" s="12" customFormat="1">
      <c r="B270" s="153"/>
      <c r="D270" s="154" t="s">
        <v>149</v>
      </c>
      <c r="E270" s="155" t="s">
        <v>1</v>
      </c>
      <c r="F270" s="156" t="s">
        <v>387</v>
      </c>
      <c r="H270" s="157">
        <v>7.3440000000000003</v>
      </c>
      <c r="I270" s="158"/>
      <c r="L270" s="153"/>
      <c r="M270" s="159"/>
      <c r="T270" s="160"/>
      <c r="AT270" s="155" t="s">
        <v>149</v>
      </c>
      <c r="AU270" s="155" t="s">
        <v>138</v>
      </c>
      <c r="AV270" s="12" t="s">
        <v>138</v>
      </c>
      <c r="AW270" s="12" t="s">
        <v>31</v>
      </c>
      <c r="AX270" s="12" t="s">
        <v>74</v>
      </c>
      <c r="AY270" s="155" t="s">
        <v>131</v>
      </c>
    </row>
    <row r="271" spans="2:65" s="12" customFormat="1">
      <c r="B271" s="153"/>
      <c r="D271" s="154" t="s">
        <v>149</v>
      </c>
      <c r="E271" s="155" t="s">
        <v>1</v>
      </c>
      <c r="F271" s="156" t="s">
        <v>388</v>
      </c>
      <c r="H271" s="157">
        <v>8.5150000000000006</v>
      </c>
      <c r="I271" s="158"/>
      <c r="L271" s="153"/>
      <c r="M271" s="159"/>
      <c r="T271" s="160"/>
      <c r="AT271" s="155" t="s">
        <v>149</v>
      </c>
      <c r="AU271" s="155" t="s">
        <v>138</v>
      </c>
      <c r="AV271" s="12" t="s">
        <v>138</v>
      </c>
      <c r="AW271" s="12" t="s">
        <v>31</v>
      </c>
      <c r="AX271" s="12" t="s">
        <v>74</v>
      </c>
      <c r="AY271" s="155" t="s">
        <v>131</v>
      </c>
    </row>
    <row r="272" spans="2:65" s="12" customFormat="1">
      <c r="B272" s="153"/>
      <c r="D272" s="154" t="s">
        <v>149</v>
      </c>
      <c r="E272" s="155" t="s">
        <v>1</v>
      </c>
      <c r="F272" s="156" t="s">
        <v>389</v>
      </c>
      <c r="H272" s="157">
        <v>4.0949999999999998</v>
      </c>
      <c r="I272" s="158"/>
      <c r="L272" s="153"/>
      <c r="M272" s="159"/>
      <c r="T272" s="160"/>
      <c r="AT272" s="155" t="s">
        <v>149</v>
      </c>
      <c r="AU272" s="155" t="s">
        <v>138</v>
      </c>
      <c r="AV272" s="12" t="s">
        <v>138</v>
      </c>
      <c r="AW272" s="12" t="s">
        <v>31</v>
      </c>
      <c r="AX272" s="12" t="s">
        <v>74</v>
      </c>
      <c r="AY272" s="155" t="s">
        <v>131</v>
      </c>
    </row>
    <row r="273" spans="2:65" s="12" customFormat="1">
      <c r="B273" s="153"/>
      <c r="D273" s="154" t="s">
        <v>149</v>
      </c>
      <c r="E273" s="155" t="s">
        <v>1</v>
      </c>
      <c r="F273" s="156" t="s">
        <v>390</v>
      </c>
      <c r="H273" s="157">
        <v>0.96</v>
      </c>
      <c r="I273" s="158"/>
      <c r="L273" s="153"/>
      <c r="M273" s="159"/>
      <c r="T273" s="160"/>
      <c r="AT273" s="155" t="s">
        <v>149</v>
      </c>
      <c r="AU273" s="155" t="s">
        <v>138</v>
      </c>
      <c r="AV273" s="12" t="s">
        <v>138</v>
      </c>
      <c r="AW273" s="12" t="s">
        <v>31</v>
      </c>
      <c r="AX273" s="12" t="s">
        <v>74</v>
      </c>
      <c r="AY273" s="155" t="s">
        <v>131</v>
      </c>
    </row>
    <row r="274" spans="2:65" s="12" customFormat="1">
      <c r="B274" s="153"/>
      <c r="D274" s="154" t="s">
        <v>149</v>
      </c>
      <c r="E274" s="155" t="s">
        <v>1</v>
      </c>
      <c r="F274" s="156" t="s">
        <v>391</v>
      </c>
      <c r="H274" s="157">
        <v>10.787000000000001</v>
      </c>
      <c r="I274" s="158"/>
      <c r="L274" s="153"/>
      <c r="M274" s="159"/>
      <c r="T274" s="160"/>
      <c r="AT274" s="155" t="s">
        <v>149</v>
      </c>
      <c r="AU274" s="155" t="s">
        <v>138</v>
      </c>
      <c r="AV274" s="12" t="s">
        <v>138</v>
      </c>
      <c r="AW274" s="12" t="s">
        <v>31</v>
      </c>
      <c r="AX274" s="12" t="s">
        <v>74</v>
      </c>
      <c r="AY274" s="155" t="s">
        <v>131</v>
      </c>
    </row>
    <row r="275" spans="2:65" s="12" customFormat="1">
      <c r="B275" s="153"/>
      <c r="D275" s="154" t="s">
        <v>149</v>
      </c>
      <c r="E275" s="155" t="s">
        <v>1</v>
      </c>
      <c r="F275" s="156" t="s">
        <v>392</v>
      </c>
      <c r="H275" s="157">
        <v>115.55</v>
      </c>
      <c r="I275" s="158"/>
      <c r="L275" s="153"/>
      <c r="M275" s="159"/>
      <c r="T275" s="160"/>
      <c r="AT275" s="155" t="s">
        <v>149</v>
      </c>
      <c r="AU275" s="155" t="s">
        <v>138</v>
      </c>
      <c r="AV275" s="12" t="s">
        <v>138</v>
      </c>
      <c r="AW275" s="12" t="s">
        <v>31</v>
      </c>
      <c r="AX275" s="12" t="s">
        <v>74</v>
      </c>
      <c r="AY275" s="155" t="s">
        <v>131</v>
      </c>
    </row>
    <row r="276" spans="2:65" s="12" customFormat="1">
      <c r="B276" s="153"/>
      <c r="D276" s="154" t="s">
        <v>149</v>
      </c>
      <c r="E276" s="155" t="s">
        <v>1</v>
      </c>
      <c r="F276" s="193" t="s">
        <v>393</v>
      </c>
      <c r="H276" s="157">
        <v>3.0960000000000001</v>
      </c>
      <c r="I276" s="158"/>
      <c r="L276" s="153"/>
      <c r="M276" s="159"/>
      <c r="T276" s="160"/>
      <c r="AT276" s="155" t="s">
        <v>149</v>
      </c>
      <c r="AU276" s="155" t="s">
        <v>138</v>
      </c>
      <c r="AV276" s="12" t="s">
        <v>138</v>
      </c>
      <c r="AW276" s="12" t="s">
        <v>31</v>
      </c>
      <c r="AX276" s="12" t="s">
        <v>74</v>
      </c>
      <c r="AY276" s="155" t="s">
        <v>131</v>
      </c>
    </row>
    <row r="277" spans="2:65" s="13" customFormat="1">
      <c r="B277" s="161"/>
      <c r="D277" s="154" t="s">
        <v>149</v>
      </c>
      <c r="E277" s="162" t="s">
        <v>1</v>
      </c>
      <c r="F277" s="163" t="s">
        <v>151</v>
      </c>
      <c r="H277" s="164">
        <v>150.34700000000001</v>
      </c>
      <c r="I277" s="165"/>
      <c r="L277" s="161"/>
      <c r="M277" s="166"/>
      <c r="T277" s="167"/>
      <c r="AT277" s="162" t="s">
        <v>149</v>
      </c>
      <c r="AU277" s="162" t="s">
        <v>138</v>
      </c>
      <c r="AV277" s="13" t="s">
        <v>137</v>
      </c>
      <c r="AW277" s="13" t="s">
        <v>31</v>
      </c>
      <c r="AX277" s="13" t="s">
        <v>82</v>
      </c>
      <c r="AY277" s="162" t="s">
        <v>131</v>
      </c>
    </row>
    <row r="278" spans="2:65" s="1" customFormat="1" ht="24.2" customHeight="1">
      <c r="B278" s="138"/>
      <c r="C278" s="139" t="s">
        <v>236</v>
      </c>
      <c r="D278" s="139" t="s">
        <v>133</v>
      </c>
      <c r="E278" s="140" t="s">
        <v>394</v>
      </c>
      <c r="F278" s="141" t="s">
        <v>395</v>
      </c>
      <c r="G278" s="142" t="s">
        <v>141</v>
      </c>
      <c r="H278" s="143">
        <v>2</v>
      </c>
      <c r="I278" s="144"/>
      <c r="J278" s="145">
        <f>ROUND(I278*H278,2)</f>
        <v>0</v>
      </c>
      <c r="K278" s="146"/>
      <c r="L278" s="31"/>
      <c r="M278" s="147" t="s">
        <v>1</v>
      </c>
      <c r="N278" s="148" t="s">
        <v>40</v>
      </c>
      <c r="P278" s="149">
        <f>O278*H278</f>
        <v>0</v>
      </c>
      <c r="Q278" s="149">
        <v>0</v>
      </c>
      <c r="R278" s="149">
        <f>Q278*H278</f>
        <v>0</v>
      </c>
      <c r="S278" s="149">
        <v>0</v>
      </c>
      <c r="T278" s="150">
        <f>S278*H278</f>
        <v>0</v>
      </c>
      <c r="AR278" s="151" t="s">
        <v>137</v>
      </c>
      <c r="AT278" s="151" t="s">
        <v>133</v>
      </c>
      <c r="AU278" s="151" t="s">
        <v>138</v>
      </c>
      <c r="AY278" s="16" t="s">
        <v>131</v>
      </c>
      <c r="BE278" s="152">
        <f>IF(N278="základná",J278,0)</f>
        <v>0</v>
      </c>
      <c r="BF278" s="152">
        <f>IF(N278="znížená",J278,0)</f>
        <v>0</v>
      </c>
      <c r="BG278" s="152">
        <f>IF(N278="zákl. prenesená",J278,0)</f>
        <v>0</v>
      </c>
      <c r="BH278" s="152">
        <f>IF(N278="zníž. prenesená",J278,0)</f>
        <v>0</v>
      </c>
      <c r="BI278" s="152">
        <f>IF(N278="nulová",J278,0)</f>
        <v>0</v>
      </c>
      <c r="BJ278" s="16" t="s">
        <v>138</v>
      </c>
      <c r="BK278" s="152">
        <f>ROUND(I278*H278,2)</f>
        <v>0</v>
      </c>
      <c r="BL278" s="16" t="s">
        <v>137</v>
      </c>
      <c r="BM278" s="151" t="s">
        <v>396</v>
      </c>
    </row>
    <row r="279" spans="2:65" s="12" customFormat="1">
      <c r="B279" s="153"/>
      <c r="D279" s="154" t="s">
        <v>149</v>
      </c>
      <c r="E279" s="155" t="s">
        <v>1</v>
      </c>
      <c r="F279" s="156" t="s">
        <v>397</v>
      </c>
      <c r="H279" s="157">
        <v>2</v>
      </c>
      <c r="I279" s="158"/>
      <c r="L279" s="153"/>
      <c r="M279" s="159"/>
      <c r="T279" s="160"/>
      <c r="AT279" s="155" t="s">
        <v>149</v>
      </c>
      <c r="AU279" s="155" t="s">
        <v>138</v>
      </c>
      <c r="AV279" s="12" t="s">
        <v>138</v>
      </c>
      <c r="AW279" s="12" t="s">
        <v>31</v>
      </c>
      <c r="AX279" s="12" t="s">
        <v>74</v>
      </c>
      <c r="AY279" s="155" t="s">
        <v>131</v>
      </c>
    </row>
    <row r="280" spans="2:65" s="13" customFormat="1">
      <c r="B280" s="161"/>
      <c r="D280" s="154" t="s">
        <v>149</v>
      </c>
      <c r="E280" s="162" t="s">
        <v>1</v>
      </c>
      <c r="F280" s="163" t="s">
        <v>151</v>
      </c>
      <c r="H280" s="164">
        <v>2</v>
      </c>
      <c r="I280" s="165"/>
      <c r="L280" s="161"/>
      <c r="M280" s="166"/>
      <c r="T280" s="167"/>
      <c r="AT280" s="162" t="s">
        <v>149</v>
      </c>
      <c r="AU280" s="162" t="s">
        <v>138</v>
      </c>
      <c r="AV280" s="13" t="s">
        <v>137</v>
      </c>
      <c r="AW280" s="13" t="s">
        <v>31</v>
      </c>
      <c r="AX280" s="13" t="s">
        <v>82</v>
      </c>
      <c r="AY280" s="162" t="s">
        <v>131</v>
      </c>
    </row>
    <row r="281" spans="2:65" s="1" customFormat="1" ht="24.2" customHeight="1">
      <c r="B281" s="138"/>
      <c r="C281" s="139" t="s">
        <v>398</v>
      </c>
      <c r="D281" s="185" t="s">
        <v>133</v>
      </c>
      <c r="E281" s="140" t="s">
        <v>399</v>
      </c>
      <c r="F281" s="141" t="s">
        <v>400</v>
      </c>
      <c r="G281" s="142" t="s">
        <v>401</v>
      </c>
      <c r="H281" s="143">
        <v>100</v>
      </c>
      <c r="I281" s="144"/>
      <c r="J281" s="145">
        <f>ROUND(I281*H281,2)</f>
        <v>0</v>
      </c>
      <c r="K281" s="146"/>
      <c r="L281" s="31"/>
      <c r="M281" s="147" t="s">
        <v>1</v>
      </c>
      <c r="N281" s="148" t="s">
        <v>40</v>
      </c>
      <c r="P281" s="149">
        <f>O281*H281</f>
        <v>0</v>
      </c>
      <c r="Q281" s="149">
        <v>1.451E-5</v>
      </c>
      <c r="R281" s="149">
        <f>Q281*H281</f>
        <v>1.451E-3</v>
      </c>
      <c r="S281" s="149">
        <v>1.9000000000000001E-4</v>
      </c>
      <c r="T281" s="150">
        <f>S281*H281</f>
        <v>1.9E-2</v>
      </c>
      <c r="AR281" s="151" t="s">
        <v>137</v>
      </c>
      <c r="AT281" s="151" t="s">
        <v>133</v>
      </c>
      <c r="AU281" s="151" t="s">
        <v>138</v>
      </c>
      <c r="AY281" s="16" t="s">
        <v>131</v>
      </c>
      <c r="BE281" s="152">
        <f>IF(N281="základná",J281,0)</f>
        <v>0</v>
      </c>
      <c r="BF281" s="152">
        <f>IF(N281="znížená",J281,0)</f>
        <v>0</v>
      </c>
      <c r="BG281" s="152">
        <f>IF(N281="zákl. prenesená",J281,0)</f>
        <v>0</v>
      </c>
      <c r="BH281" s="152">
        <f>IF(N281="zníž. prenesená",J281,0)</f>
        <v>0</v>
      </c>
      <c r="BI281" s="152">
        <f>IF(N281="nulová",J281,0)</f>
        <v>0</v>
      </c>
      <c r="BJ281" s="16" t="s">
        <v>138</v>
      </c>
      <c r="BK281" s="152">
        <f>ROUND(I281*H281,2)</f>
        <v>0</v>
      </c>
      <c r="BL281" s="16" t="s">
        <v>137</v>
      </c>
      <c r="BM281" s="151" t="s">
        <v>402</v>
      </c>
    </row>
    <row r="282" spans="2:65" s="12" customFormat="1">
      <c r="B282" s="153"/>
      <c r="D282" s="154" t="s">
        <v>149</v>
      </c>
      <c r="E282" s="155" t="s">
        <v>1</v>
      </c>
      <c r="F282" s="156" t="s">
        <v>403</v>
      </c>
      <c r="H282" s="157">
        <v>100</v>
      </c>
      <c r="I282" s="158"/>
      <c r="L282" s="153"/>
      <c r="M282" s="159"/>
      <c r="T282" s="160"/>
      <c r="AT282" s="155" t="s">
        <v>149</v>
      </c>
      <c r="AU282" s="155" t="s">
        <v>138</v>
      </c>
      <c r="AV282" s="12" t="s">
        <v>138</v>
      </c>
      <c r="AW282" s="12" t="s">
        <v>31</v>
      </c>
      <c r="AX282" s="12" t="s">
        <v>82</v>
      </c>
      <c r="AY282" s="155" t="s">
        <v>131</v>
      </c>
    </row>
    <row r="283" spans="2:65" s="1" customFormat="1" ht="24.2" customHeight="1">
      <c r="B283" s="138"/>
      <c r="C283" s="139" t="s">
        <v>322</v>
      </c>
      <c r="D283" s="185" t="s">
        <v>133</v>
      </c>
      <c r="E283" s="140" t="s">
        <v>404</v>
      </c>
      <c r="F283" s="141" t="s">
        <v>405</v>
      </c>
      <c r="G283" s="142" t="s">
        <v>401</v>
      </c>
      <c r="H283" s="143">
        <v>100</v>
      </c>
      <c r="I283" s="144"/>
      <c r="J283" s="145">
        <f>ROUND(I283*H283,2)</f>
        <v>0</v>
      </c>
      <c r="K283" s="146"/>
      <c r="L283" s="31"/>
      <c r="M283" s="147" t="s">
        <v>1</v>
      </c>
      <c r="N283" s="148" t="s">
        <v>40</v>
      </c>
      <c r="P283" s="149">
        <f>O283*H283</f>
        <v>0</v>
      </c>
      <c r="Q283" s="149">
        <v>3.4390000000000001E-5</v>
      </c>
      <c r="R283" s="149">
        <f>Q283*H283</f>
        <v>3.4390000000000002E-3</v>
      </c>
      <c r="S283" s="149">
        <v>4.2000000000000002E-4</v>
      </c>
      <c r="T283" s="150">
        <f>S283*H283</f>
        <v>4.2000000000000003E-2</v>
      </c>
      <c r="AR283" s="151" t="s">
        <v>137</v>
      </c>
      <c r="AT283" s="151" t="s">
        <v>133</v>
      </c>
      <c r="AU283" s="151" t="s">
        <v>138</v>
      </c>
      <c r="AY283" s="16" t="s">
        <v>131</v>
      </c>
      <c r="BE283" s="152">
        <f>IF(N283="základná",J283,0)</f>
        <v>0</v>
      </c>
      <c r="BF283" s="152">
        <f>IF(N283="znížená",J283,0)</f>
        <v>0</v>
      </c>
      <c r="BG283" s="152">
        <f>IF(N283="zákl. prenesená",J283,0)</f>
        <v>0</v>
      </c>
      <c r="BH283" s="152">
        <f>IF(N283="zníž. prenesená",J283,0)</f>
        <v>0</v>
      </c>
      <c r="BI283" s="152">
        <f>IF(N283="nulová",J283,0)</f>
        <v>0</v>
      </c>
      <c r="BJ283" s="16" t="s">
        <v>138</v>
      </c>
      <c r="BK283" s="152">
        <f>ROUND(I283*H283,2)</f>
        <v>0</v>
      </c>
      <c r="BL283" s="16" t="s">
        <v>137</v>
      </c>
      <c r="BM283" s="151" t="s">
        <v>406</v>
      </c>
    </row>
    <row r="284" spans="2:65" s="12" customFormat="1">
      <c r="B284" s="153"/>
      <c r="D284" s="154" t="s">
        <v>149</v>
      </c>
      <c r="E284" s="155" t="s">
        <v>1</v>
      </c>
      <c r="F284" s="156" t="s">
        <v>407</v>
      </c>
      <c r="H284" s="157">
        <v>100</v>
      </c>
      <c r="I284" s="158"/>
      <c r="L284" s="153"/>
      <c r="M284" s="159"/>
      <c r="T284" s="160"/>
      <c r="AT284" s="155" t="s">
        <v>149</v>
      </c>
      <c r="AU284" s="155" t="s">
        <v>138</v>
      </c>
      <c r="AV284" s="12" t="s">
        <v>138</v>
      </c>
      <c r="AW284" s="12" t="s">
        <v>31</v>
      </c>
      <c r="AX284" s="12" t="s">
        <v>82</v>
      </c>
      <c r="AY284" s="155" t="s">
        <v>131</v>
      </c>
    </row>
    <row r="285" spans="2:65" s="1" customFormat="1" ht="33" customHeight="1">
      <c r="B285" s="138"/>
      <c r="C285" s="139" t="s">
        <v>408</v>
      </c>
      <c r="D285" s="139" t="s">
        <v>133</v>
      </c>
      <c r="E285" s="140" t="s">
        <v>409</v>
      </c>
      <c r="F285" s="141" t="s">
        <v>410</v>
      </c>
      <c r="G285" s="142" t="s">
        <v>136</v>
      </c>
      <c r="H285" s="143">
        <v>12.488</v>
      </c>
      <c r="I285" s="144"/>
      <c r="J285" s="145">
        <f>ROUND(I285*H285,2)</f>
        <v>0</v>
      </c>
      <c r="K285" s="146"/>
      <c r="L285" s="31"/>
      <c r="M285" s="147" t="s">
        <v>1</v>
      </c>
      <c r="N285" s="148" t="s">
        <v>40</v>
      </c>
      <c r="P285" s="149">
        <f>O285*H285</f>
        <v>0</v>
      </c>
      <c r="Q285" s="149">
        <v>0</v>
      </c>
      <c r="R285" s="149">
        <f>Q285*H285</f>
        <v>0</v>
      </c>
      <c r="S285" s="149">
        <v>0</v>
      </c>
      <c r="T285" s="150">
        <f>S285*H285</f>
        <v>0</v>
      </c>
      <c r="AR285" s="151" t="s">
        <v>137</v>
      </c>
      <c r="AT285" s="151" t="s">
        <v>133</v>
      </c>
      <c r="AU285" s="151" t="s">
        <v>138</v>
      </c>
      <c r="AY285" s="16" t="s">
        <v>131</v>
      </c>
      <c r="BE285" s="152">
        <f>IF(N285="základná",J285,0)</f>
        <v>0</v>
      </c>
      <c r="BF285" s="152">
        <f>IF(N285="znížená",J285,0)</f>
        <v>0</v>
      </c>
      <c r="BG285" s="152">
        <f>IF(N285="zákl. prenesená",J285,0)</f>
        <v>0</v>
      </c>
      <c r="BH285" s="152">
        <f>IF(N285="zníž. prenesená",J285,0)</f>
        <v>0</v>
      </c>
      <c r="BI285" s="152">
        <f>IF(N285="nulová",J285,0)</f>
        <v>0</v>
      </c>
      <c r="BJ285" s="16" t="s">
        <v>138</v>
      </c>
      <c r="BK285" s="152">
        <f>ROUND(I285*H285,2)</f>
        <v>0</v>
      </c>
      <c r="BL285" s="16" t="s">
        <v>137</v>
      </c>
      <c r="BM285" s="151" t="s">
        <v>411</v>
      </c>
    </row>
    <row r="286" spans="2:65" s="12" customFormat="1">
      <c r="B286" s="153"/>
      <c r="D286" s="154" t="s">
        <v>149</v>
      </c>
      <c r="E286" s="155" t="s">
        <v>1</v>
      </c>
      <c r="F286" s="156" t="s">
        <v>412</v>
      </c>
      <c r="H286" s="157">
        <v>5.7830000000000004</v>
      </c>
      <c r="I286" s="158"/>
      <c r="L286" s="153"/>
      <c r="M286" s="159"/>
      <c r="T286" s="160"/>
      <c r="AT286" s="155" t="s">
        <v>149</v>
      </c>
      <c r="AU286" s="155" t="s">
        <v>138</v>
      </c>
      <c r="AV286" s="12" t="s">
        <v>138</v>
      </c>
      <c r="AW286" s="12" t="s">
        <v>31</v>
      </c>
      <c r="AX286" s="12" t="s">
        <v>74</v>
      </c>
      <c r="AY286" s="155" t="s">
        <v>131</v>
      </c>
    </row>
    <row r="287" spans="2:65" s="12" customFormat="1">
      <c r="B287" s="153"/>
      <c r="D287" s="154" t="s">
        <v>149</v>
      </c>
      <c r="E287" s="155" t="s">
        <v>1</v>
      </c>
      <c r="F287" s="156" t="s">
        <v>413</v>
      </c>
      <c r="H287" s="157">
        <v>6.7050000000000001</v>
      </c>
      <c r="I287" s="158"/>
      <c r="L287" s="153"/>
      <c r="M287" s="159"/>
      <c r="T287" s="160"/>
      <c r="AT287" s="155" t="s">
        <v>149</v>
      </c>
      <c r="AU287" s="155" t="s">
        <v>138</v>
      </c>
      <c r="AV287" s="12" t="s">
        <v>138</v>
      </c>
      <c r="AW287" s="12" t="s">
        <v>31</v>
      </c>
      <c r="AX287" s="12" t="s">
        <v>74</v>
      </c>
      <c r="AY287" s="155" t="s">
        <v>131</v>
      </c>
    </row>
    <row r="288" spans="2:65" s="13" customFormat="1">
      <c r="B288" s="161"/>
      <c r="D288" s="154" t="s">
        <v>149</v>
      </c>
      <c r="E288" s="162" t="s">
        <v>1</v>
      </c>
      <c r="F288" s="163" t="s">
        <v>151</v>
      </c>
      <c r="H288" s="164">
        <v>12.488</v>
      </c>
      <c r="I288" s="165"/>
      <c r="L288" s="161"/>
      <c r="M288" s="166"/>
      <c r="T288" s="167"/>
      <c r="AT288" s="162" t="s">
        <v>149</v>
      </c>
      <c r="AU288" s="162" t="s">
        <v>138</v>
      </c>
      <c r="AV288" s="13" t="s">
        <v>137</v>
      </c>
      <c r="AW288" s="13" t="s">
        <v>31</v>
      </c>
      <c r="AX288" s="13" t="s">
        <v>82</v>
      </c>
      <c r="AY288" s="162" t="s">
        <v>131</v>
      </c>
    </row>
    <row r="289" spans="2:65" s="1" customFormat="1" ht="33" customHeight="1">
      <c r="B289" s="138"/>
      <c r="C289" s="139" t="s">
        <v>240</v>
      </c>
      <c r="D289" s="139" t="s">
        <v>133</v>
      </c>
      <c r="E289" s="140" t="s">
        <v>414</v>
      </c>
      <c r="F289" s="141" t="s">
        <v>415</v>
      </c>
      <c r="G289" s="142" t="s">
        <v>136</v>
      </c>
      <c r="H289" s="143">
        <v>4.8</v>
      </c>
      <c r="I289" s="144"/>
      <c r="J289" s="145">
        <f>ROUND(I289*H289,2)</f>
        <v>0</v>
      </c>
      <c r="K289" s="146"/>
      <c r="L289" s="31"/>
      <c r="M289" s="147" t="s">
        <v>1</v>
      </c>
      <c r="N289" s="148" t="s">
        <v>40</v>
      </c>
      <c r="P289" s="149">
        <f>O289*H289</f>
        <v>0</v>
      </c>
      <c r="Q289" s="149">
        <v>0</v>
      </c>
      <c r="R289" s="149">
        <f>Q289*H289</f>
        <v>0</v>
      </c>
      <c r="S289" s="149">
        <v>0</v>
      </c>
      <c r="T289" s="150">
        <f>S289*H289</f>
        <v>0</v>
      </c>
      <c r="AR289" s="151" t="s">
        <v>137</v>
      </c>
      <c r="AT289" s="151" t="s">
        <v>133</v>
      </c>
      <c r="AU289" s="151" t="s">
        <v>138</v>
      </c>
      <c r="AY289" s="16" t="s">
        <v>131</v>
      </c>
      <c r="BE289" s="152">
        <f>IF(N289="základná",J289,0)</f>
        <v>0</v>
      </c>
      <c r="BF289" s="152">
        <f>IF(N289="znížená",J289,0)</f>
        <v>0</v>
      </c>
      <c r="BG289" s="152">
        <f>IF(N289="zákl. prenesená",J289,0)</f>
        <v>0</v>
      </c>
      <c r="BH289" s="152">
        <f>IF(N289="zníž. prenesená",J289,0)</f>
        <v>0</v>
      </c>
      <c r="BI289" s="152">
        <f>IF(N289="nulová",J289,0)</f>
        <v>0</v>
      </c>
      <c r="BJ289" s="16" t="s">
        <v>138</v>
      </c>
      <c r="BK289" s="152">
        <f>ROUND(I289*H289,2)</f>
        <v>0</v>
      </c>
      <c r="BL289" s="16" t="s">
        <v>137</v>
      </c>
      <c r="BM289" s="151" t="s">
        <v>416</v>
      </c>
    </row>
    <row r="290" spans="2:65" s="12" customFormat="1">
      <c r="B290" s="153"/>
      <c r="D290" s="154" t="s">
        <v>149</v>
      </c>
      <c r="E290" s="155" t="s">
        <v>1</v>
      </c>
      <c r="F290" s="156" t="s">
        <v>417</v>
      </c>
      <c r="H290" s="157">
        <v>4.8</v>
      </c>
      <c r="I290" s="158"/>
      <c r="L290" s="153"/>
      <c r="M290" s="159"/>
      <c r="T290" s="160"/>
      <c r="AT290" s="155" t="s">
        <v>149</v>
      </c>
      <c r="AU290" s="155" t="s">
        <v>138</v>
      </c>
      <c r="AV290" s="12" t="s">
        <v>138</v>
      </c>
      <c r="AW290" s="12" t="s">
        <v>31</v>
      </c>
      <c r="AX290" s="12" t="s">
        <v>74</v>
      </c>
      <c r="AY290" s="155" t="s">
        <v>131</v>
      </c>
    </row>
    <row r="291" spans="2:65" s="13" customFormat="1">
      <c r="B291" s="161"/>
      <c r="D291" s="154" t="s">
        <v>149</v>
      </c>
      <c r="E291" s="162" t="s">
        <v>1</v>
      </c>
      <c r="F291" s="163" t="s">
        <v>151</v>
      </c>
      <c r="H291" s="164">
        <v>4.8</v>
      </c>
      <c r="I291" s="165"/>
      <c r="L291" s="161"/>
      <c r="M291" s="166"/>
      <c r="T291" s="167"/>
      <c r="AT291" s="162" t="s">
        <v>149</v>
      </c>
      <c r="AU291" s="162" t="s">
        <v>138</v>
      </c>
      <c r="AV291" s="13" t="s">
        <v>137</v>
      </c>
      <c r="AW291" s="13" t="s">
        <v>31</v>
      </c>
      <c r="AX291" s="13" t="s">
        <v>82</v>
      </c>
      <c r="AY291" s="162" t="s">
        <v>131</v>
      </c>
    </row>
    <row r="292" spans="2:65" s="1" customFormat="1" ht="16.5" customHeight="1">
      <c r="B292" s="138"/>
      <c r="C292" s="139" t="s">
        <v>418</v>
      </c>
      <c r="D292" s="139" t="s">
        <v>133</v>
      </c>
      <c r="E292" s="140" t="s">
        <v>419</v>
      </c>
      <c r="F292" s="141" t="s">
        <v>420</v>
      </c>
      <c r="G292" s="142" t="s">
        <v>141</v>
      </c>
      <c r="H292" s="143">
        <v>11</v>
      </c>
      <c r="I292" s="144"/>
      <c r="J292" s="145">
        <f>ROUND(I292*H292,2)</f>
        <v>0</v>
      </c>
      <c r="K292" s="146"/>
      <c r="L292" s="31"/>
      <c r="M292" s="147" t="s">
        <v>1</v>
      </c>
      <c r="N292" s="148" t="s">
        <v>40</v>
      </c>
      <c r="P292" s="149">
        <f>O292*H292</f>
        <v>0</v>
      </c>
      <c r="Q292" s="149">
        <v>0</v>
      </c>
      <c r="R292" s="149">
        <f>Q292*H292</f>
        <v>0</v>
      </c>
      <c r="S292" s="149">
        <v>0</v>
      </c>
      <c r="T292" s="150">
        <f>S292*H292</f>
        <v>0</v>
      </c>
      <c r="AR292" s="151" t="s">
        <v>137</v>
      </c>
      <c r="AT292" s="151" t="s">
        <v>133</v>
      </c>
      <c r="AU292" s="151" t="s">
        <v>138</v>
      </c>
      <c r="AY292" s="16" t="s">
        <v>131</v>
      </c>
      <c r="BE292" s="152">
        <f>IF(N292="základná",J292,0)</f>
        <v>0</v>
      </c>
      <c r="BF292" s="152">
        <f>IF(N292="znížená",J292,0)</f>
        <v>0</v>
      </c>
      <c r="BG292" s="152">
        <f>IF(N292="zákl. prenesená",J292,0)</f>
        <v>0</v>
      </c>
      <c r="BH292" s="152">
        <f>IF(N292="zníž. prenesená",J292,0)</f>
        <v>0</v>
      </c>
      <c r="BI292" s="152">
        <f>IF(N292="nulová",J292,0)</f>
        <v>0</v>
      </c>
      <c r="BJ292" s="16" t="s">
        <v>138</v>
      </c>
      <c r="BK292" s="152">
        <f>ROUND(I292*H292,2)</f>
        <v>0</v>
      </c>
      <c r="BL292" s="16" t="s">
        <v>137</v>
      </c>
      <c r="BM292" s="151" t="s">
        <v>421</v>
      </c>
    </row>
    <row r="293" spans="2:65" s="1" customFormat="1" ht="21.75" customHeight="1">
      <c r="B293" s="138"/>
      <c r="C293" s="139" t="s">
        <v>248</v>
      </c>
      <c r="D293" s="139" t="s">
        <v>133</v>
      </c>
      <c r="E293" s="140" t="s">
        <v>422</v>
      </c>
      <c r="F293" s="141" t="s">
        <v>423</v>
      </c>
      <c r="G293" s="142" t="s">
        <v>217</v>
      </c>
      <c r="H293" s="143">
        <v>719.67</v>
      </c>
      <c r="I293" s="144"/>
      <c r="J293" s="145">
        <f>ROUND(I293*H293,2)</f>
        <v>0</v>
      </c>
      <c r="K293" s="146"/>
      <c r="L293" s="31"/>
      <c r="M293" s="147" t="s">
        <v>1</v>
      </c>
      <c r="N293" s="148" t="s">
        <v>40</v>
      </c>
      <c r="P293" s="149">
        <f>O293*H293</f>
        <v>0</v>
      </c>
      <c r="Q293" s="149">
        <v>0</v>
      </c>
      <c r="R293" s="149">
        <f>Q293*H293</f>
        <v>0</v>
      </c>
      <c r="S293" s="149">
        <v>0</v>
      </c>
      <c r="T293" s="150">
        <f>S293*H293</f>
        <v>0</v>
      </c>
      <c r="AR293" s="151" t="s">
        <v>137</v>
      </c>
      <c r="AT293" s="151" t="s">
        <v>133</v>
      </c>
      <c r="AU293" s="151" t="s">
        <v>138</v>
      </c>
      <c r="AY293" s="16" t="s">
        <v>131</v>
      </c>
      <c r="BE293" s="152">
        <f>IF(N293="základná",J293,0)</f>
        <v>0</v>
      </c>
      <c r="BF293" s="152">
        <f>IF(N293="znížená",J293,0)</f>
        <v>0</v>
      </c>
      <c r="BG293" s="152">
        <f>IF(N293="zákl. prenesená",J293,0)</f>
        <v>0</v>
      </c>
      <c r="BH293" s="152">
        <f>IF(N293="zníž. prenesená",J293,0)</f>
        <v>0</v>
      </c>
      <c r="BI293" s="152">
        <f>IF(N293="nulová",J293,0)</f>
        <v>0</v>
      </c>
      <c r="BJ293" s="16" t="s">
        <v>138</v>
      </c>
      <c r="BK293" s="152">
        <f>ROUND(I293*H293,2)</f>
        <v>0</v>
      </c>
      <c r="BL293" s="16" t="s">
        <v>137</v>
      </c>
      <c r="BM293" s="151" t="s">
        <v>424</v>
      </c>
    </row>
    <row r="294" spans="2:65" s="1" customFormat="1" ht="24.2" customHeight="1">
      <c r="B294" s="138"/>
      <c r="C294" s="139" t="s">
        <v>425</v>
      </c>
      <c r="D294" s="139" t="s">
        <v>133</v>
      </c>
      <c r="E294" s="140" t="s">
        <v>426</v>
      </c>
      <c r="F294" s="141" t="s">
        <v>427</v>
      </c>
      <c r="G294" s="142" t="s">
        <v>217</v>
      </c>
      <c r="H294" s="143">
        <v>10795.05</v>
      </c>
      <c r="I294" s="144"/>
      <c r="J294" s="145">
        <f>ROUND(I294*H294,2)</f>
        <v>0</v>
      </c>
      <c r="K294" s="146"/>
      <c r="L294" s="31"/>
      <c r="M294" s="147" t="s">
        <v>1</v>
      </c>
      <c r="N294" s="148" t="s">
        <v>40</v>
      </c>
      <c r="P294" s="149">
        <f>O294*H294</f>
        <v>0</v>
      </c>
      <c r="Q294" s="149">
        <v>0</v>
      </c>
      <c r="R294" s="149">
        <f>Q294*H294</f>
        <v>0</v>
      </c>
      <c r="S294" s="149">
        <v>0</v>
      </c>
      <c r="T294" s="150">
        <f>S294*H294</f>
        <v>0</v>
      </c>
      <c r="AR294" s="151" t="s">
        <v>137</v>
      </c>
      <c r="AT294" s="151" t="s">
        <v>133</v>
      </c>
      <c r="AU294" s="151" t="s">
        <v>138</v>
      </c>
      <c r="AY294" s="16" t="s">
        <v>131</v>
      </c>
      <c r="BE294" s="152">
        <f>IF(N294="základná",J294,0)</f>
        <v>0</v>
      </c>
      <c r="BF294" s="152">
        <f>IF(N294="znížená",J294,0)</f>
        <v>0</v>
      </c>
      <c r="BG294" s="152">
        <f>IF(N294="zákl. prenesená",J294,0)</f>
        <v>0</v>
      </c>
      <c r="BH294" s="152">
        <f>IF(N294="zníž. prenesená",J294,0)</f>
        <v>0</v>
      </c>
      <c r="BI294" s="152">
        <f>IF(N294="nulová",J294,0)</f>
        <v>0</v>
      </c>
      <c r="BJ294" s="16" t="s">
        <v>138</v>
      </c>
      <c r="BK294" s="152">
        <f>ROUND(I294*H294,2)</f>
        <v>0</v>
      </c>
      <c r="BL294" s="16" t="s">
        <v>137</v>
      </c>
      <c r="BM294" s="151" t="s">
        <v>428</v>
      </c>
    </row>
    <row r="295" spans="2:65" s="12" customFormat="1">
      <c r="B295" s="153"/>
      <c r="D295" s="154" t="s">
        <v>149</v>
      </c>
      <c r="E295" s="155" t="s">
        <v>1</v>
      </c>
      <c r="F295" s="156" t="s">
        <v>429</v>
      </c>
      <c r="H295" s="157">
        <v>10795.05</v>
      </c>
      <c r="I295" s="158"/>
      <c r="L295" s="153"/>
      <c r="M295" s="159"/>
      <c r="T295" s="160"/>
      <c r="AT295" s="155" t="s">
        <v>149</v>
      </c>
      <c r="AU295" s="155" t="s">
        <v>138</v>
      </c>
      <c r="AV295" s="12" t="s">
        <v>138</v>
      </c>
      <c r="AW295" s="12" t="s">
        <v>31</v>
      </c>
      <c r="AX295" s="12" t="s">
        <v>74</v>
      </c>
      <c r="AY295" s="155" t="s">
        <v>131</v>
      </c>
    </row>
    <row r="296" spans="2:65" s="13" customFormat="1">
      <c r="B296" s="161"/>
      <c r="D296" s="154" t="s">
        <v>149</v>
      </c>
      <c r="E296" s="162" t="s">
        <v>1</v>
      </c>
      <c r="F296" s="163" t="s">
        <v>151</v>
      </c>
      <c r="H296" s="164">
        <v>10795.05</v>
      </c>
      <c r="I296" s="165"/>
      <c r="L296" s="161"/>
      <c r="M296" s="166"/>
      <c r="T296" s="167"/>
      <c r="AT296" s="162" t="s">
        <v>149</v>
      </c>
      <c r="AU296" s="162" t="s">
        <v>138</v>
      </c>
      <c r="AV296" s="13" t="s">
        <v>137</v>
      </c>
      <c r="AW296" s="13" t="s">
        <v>31</v>
      </c>
      <c r="AX296" s="13" t="s">
        <v>82</v>
      </c>
      <c r="AY296" s="162" t="s">
        <v>131</v>
      </c>
    </row>
    <row r="297" spans="2:65" s="1" customFormat="1" ht="24.2" customHeight="1">
      <c r="B297" s="138"/>
      <c r="C297" s="139" t="s">
        <v>255</v>
      </c>
      <c r="D297" s="139" t="s">
        <v>133</v>
      </c>
      <c r="E297" s="140" t="s">
        <v>430</v>
      </c>
      <c r="F297" s="141" t="s">
        <v>431</v>
      </c>
      <c r="G297" s="142" t="s">
        <v>217</v>
      </c>
      <c r="H297" s="143">
        <v>719.67</v>
      </c>
      <c r="I297" s="144"/>
      <c r="J297" s="145">
        <f>ROUND(I297*H297,2)</f>
        <v>0</v>
      </c>
      <c r="K297" s="146"/>
      <c r="L297" s="31"/>
      <c r="M297" s="147" t="s">
        <v>1</v>
      </c>
      <c r="N297" s="148" t="s">
        <v>40</v>
      </c>
      <c r="P297" s="149">
        <f>O297*H297</f>
        <v>0</v>
      </c>
      <c r="Q297" s="149">
        <v>0</v>
      </c>
      <c r="R297" s="149">
        <f>Q297*H297</f>
        <v>0</v>
      </c>
      <c r="S297" s="149">
        <v>0</v>
      </c>
      <c r="T297" s="150">
        <f>S297*H297</f>
        <v>0</v>
      </c>
      <c r="AR297" s="151" t="s">
        <v>137</v>
      </c>
      <c r="AT297" s="151" t="s">
        <v>133</v>
      </c>
      <c r="AU297" s="151" t="s">
        <v>138</v>
      </c>
      <c r="AY297" s="16" t="s">
        <v>131</v>
      </c>
      <c r="BE297" s="152">
        <f>IF(N297="základná",J297,0)</f>
        <v>0</v>
      </c>
      <c r="BF297" s="152">
        <f>IF(N297="znížená",J297,0)</f>
        <v>0</v>
      </c>
      <c r="BG297" s="152">
        <f>IF(N297="zákl. prenesená",J297,0)</f>
        <v>0</v>
      </c>
      <c r="BH297" s="152">
        <f>IF(N297="zníž. prenesená",J297,0)</f>
        <v>0</v>
      </c>
      <c r="BI297" s="152">
        <f>IF(N297="nulová",J297,0)</f>
        <v>0</v>
      </c>
      <c r="BJ297" s="16" t="s">
        <v>138</v>
      </c>
      <c r="BK297" s="152">
        <f>ROUND(I297*H297,2)</f>
        <v>0</v>
      </c>
      <c r="BL297" s="16" t="s">
        <v>137</v>
      </c>
      <c r="BM297" s="151" t="s">
        <v>432</v>
      </c>
    </row>
    <row r="298" spans="2:65" s="1" customFormat="1" ht="24.2" customHeight="1">
      <c r="B298" s="138"/>
      <c r="C298" s="139" t="s">
        <v>433</v>
      </c>
      <c r="D298" s="185" t="s">
        <v>133</v>
      </c>
      <c r="E298" s="140" t="s">
        <v>434</v>
      </c>
      <c r="F298" s="141" t="s">
        <v>435</v>
      </c>
      <c r="G298" s="142" t="s">
        <v>217</v>
      </c>
      <c r="H298" s="143">
        <v>495.56</v>
      </c>
      <c r="I298" s="144"/>
      <c r="J298" s="145">
        <f>ROUND(I298*H298,2)</f>
        <v>0</v>
      </c>
      <c r="K298" s="146"/>
      <c r="L298" s="31"/>
      <c r="M298" s="147" t="s">
        <v>1</v>
      </c>
      <c r="N298" s="148" t="s">
        <v>40</v>
      </c>
      <c r="P298" s="149">
        <f>O298*H298</f>
        <v>0</v>
      </c>
      <c r="Q298" s="149">
        <v>0</v>
      </c>
      <c r="R298" s="149">
        <f>Q298*H298</f>
        <v>0</v>
      </c>
      <c r="S298" s="149">
        <v>0</v>
      </c>
      <c r="T298" s="150">
        <f>S298*H298</f>
        <v>0</v>
      </c>
      <c r="AR298" s="151" t="s">
        <v>137</v>
      </c>
      <c r="AT298" s="151" t="s">
        <v>133</v>
      </c>
      <c r="AU298" s="151" t="s">
        <v>138</v>
      </c>
      <c r="AY298" s="16" t="s">
        <v>131</v>
      </c>
      <c r="BE298" s="152">
        <f>IF(N298="základná",J298,0)</f>
        <v>0</v>
      </c>
      <c r="BF298" s="152">
        <f>IF(N298="znížená",J298,0)</f>
        <v>0</v>
      </c>
      <c r="BG298" s="152">
        <f>IF(N298="zákl. prenesená",J298,0)</f>
        <v>0</v>
      </c>
      <c r="BH298" s="152">
        <f>IF(N298="zníž. prenesená",J298,0)</f>
        <v>0</v>
      </c>
      <c r="BI298" s="152">
        <f>IF(N298="nulová",J298,0)</f>
        <v>0</v>
      </c>
      <c r="BJ298" s="16" t="s">
        <v>138</v>
      </c>
      <c r="BK298" s="152">
        <f>ROUND(I298*H298,2)</f>
        <v>0</v>
      </c>
      <c r="BL298" s="16" t="s">
        <v>137</v>
      </c>
      <c r="BM298" s="151" t="s">
        <v>436</v>
      </c>
    </row>
    <row r="299" spans="2:65" s="12" customFormat="1">
      <c r="B299" s="153"/>
      <c r="D299" s="154" t="s">
        <v>149</v>
      </c>
      <c r="E299" s="155" t="s">
        <v>1</v>
      </c>
      <c r="F299" s="156" t="s">
        <v>437</v>
      </c>
      <c r="H299" s="157">
        <v>495.56</v>
      </c>
      <c r="I299" s="158"/>
      <c r="L299" s="153"/>
      <c r="M299" s="159"/>
      <c r="T299" s="160"/>
      <c r="AT299" s="155" t="s">
        <v>149</v>
      </c>
      <c r="AU299" s="155" t="s">
        <v>138</v>
      </c>
      <c r="AV299" s="12" t="s">
        <v>138</v>
      </c>
      <c r="AW299" s="12" t="s">
        <v>31</v>
      </c>
      <c r="AX299" s="12" t="s">
        <v>82</v>
      </c>
      <c r="AY299" s="155" t="s">
        <v>131</v>
      </c>
    </row>
    <row r="300" spans="2:65" s="1" customFormat="1" ht="24.2" customHeight="1">
      <c r="B300" s="138"/>
      <c r="C300" s="139" t="s">
        <v>438</v>
      </c>
      <c r="D300" s="185" t="s">
        <v>133</v>
      </c>
      <c r="E300" s="140" t="s">
        <v>439</v>
      </c>
      <c r="F300" s="141" t="s">
        <v>440</v>
      </c>
      <c r="G300" s="142" t="s">
        <v>217</v>
      </c>
      <c r="H300" s="143">
        <v>224.11</v>
      </c>
      <c r="I300" s="144"/>
      <c r="J300" s="145">
        <f>ROUND(I300*H300,2)</f>
        <v>0</v>
      </c>
      <c r="K300" s="146"/>
      <c r="L300" s="31"/>
      <c r="M300" s="147" t="s">
        <v>1</v>
      </c>
      <c r="N300" s="148" t="s">
        <v>40</v>
      </c>
      <c r="P300" s="149">
        <f>O300*H300</f>
        <v>0</v>
      </c>
      <c r="Q300" s="149">
        <v>0</v>
      </c>
      <c r="R300" s="149">
        <f>Q300*H300</f>
        <v>0</v>
      </c>
      <c r="S300" s="149">
        <v>0</v>
      </c>
      <c r="T300" s="150">
        <f>S300*H300</f>
        <v>0</v>
      </c>
      <c r="AR300" s="151" t="s">
        <v>137</v>
      </c>
      <c r="AT300" s="151" t="s">
        <v>133</v>
      </c>
      <c r="AU300" s="151" t="s">
        <v>138</v>
      </c>
      <c r="AY300" s="16" t="s">
        <v>131</v>
      </c>
      <c r="BE300" s="152">
        <f>IF(N300="základná",J300,0)</f>
        <v>0</v>
      </c>
      <c r="BF300" s="152">
        <f>IF(N300="znížená",J300,0)</f>
        <v>0</v>
      </c>
      <c r="BG300" s="152">
        <f>IF(N300="zákl. prenesená",J300,0)</f>
        <v>0</v>
      </c>
      <c r="BH300" s="152">
        <f>IF(N300="zníž. prenesená",J300,0)</f>
        <v>0</v>
      </c>
      <c r="BI300" s="152">
        <f>IF(N300="nulová",J300,0)</f>
        <v>0</v>
      </c>
      <c r="BJ300" s="16" t="s">
        <v>138</v>
      </c>
      <c r="BK300" s="152">
        <f>ROUND(I300*H300,2)</f>
        <v>0</v>
      </c>
      <c r="BL300" s="16" t="s">
        <v>137</v>
      </c>
      <c r="BM300" s="151" t="s">
        <v>441</v>
      </c>
    </row>
    <row r="301" spans="2:65" s="1" customFormat="1" ht="16.5" customHeight="1">
      <c r="B301" s="138"/>
      <c r="C301" s="139" t="s">
        <v>261</v>
      </c>
      <c r="D301" s="139" t="s">
        <v>133</v>
      </c>
      <c r="E301" s="140" t="s">
        <v>442</v>
      </c>
      <c r="F301" s="141" t="s">
        <v>443</v>
      </c>
      <c r="G301" s="142" t="s">
        <v>141</v>
      </c>
      <c r="H301" s="143">
        <v>2</v>
      </c>
      <c r="I301" s="144"/>
      <c r="J301" s="145">
        <f>ROUND(I301*H301,2)</f>
        <v>0</v>
      </c>
      <c r="K301" s="146"/>
      <c r="L301" s="31"/>
      <c r="M301" s="147" t="s">
        <v>1</v>
      </c>
      <c r="N301" s="148" t="s">
        <v>40</v>
      </c>
      <c r="P301" s="149">
        <f>O301*H301</f>
        <v>0</v>
      </c>
      <c r="Q301" s="149">
        <v>0</v>
      </c>
      <c r="R301" s="149">
        <f>Q301*H301</f>
        <v>0</v>
      </c>
      <c r="S301" s="149">
        <v>0</v>
      </c>
      <c r="T301" s="150">
        <f>S301*H301</f>
        <v>0</v>
      </c>
      <c r="AR301" s="151" t="s">
        <v>137</v>
      </c>
      <c r="AT301" s="151" t="s">
        <v>133</v>
      </c>
      <c r="AU301" s="151" t="s">
        <v>138</v>
      </c>
      <c r="AY301" s="16" t="s">
        <v>131</v>
      </c>
      <c r="BE301" s="152">
        <f>IF(N301="základná",J301,0)</f>
        <v>0</v>
      </c>
      <c r="BF301" s="152">
        <f>IF(N301="znížená",J301,0)</f>
        <v>0</v>
      </c>
      <c r="BG301" s="152">
        <f>IF(N301="zákl. prenesená",J301,0)</f>
        <v>0</v>
      </c>
      <c r="BH301" s="152">
        <f>IF(N301="zníž. prenesená",J301,0)</f>
        <v>0</v>
      </c>
      <c r="BI301" s="152">
        <f>IF(N301="nulová",J301,0)</f>
        <v>0</v>
      </c>
      <c r="BJ301" s="16" t="s">
        <v>138</v>
      </c>
      <c r="BK301" s="152">
        <f>ROUND(I301*H301,2)</f>
        <v>0</v>
      </c>
      <c r="BL301" s="16" t="s">
        <v>137</v>
      </c>
      <c r="BM301" s="151" t="s">
        <v>444</v>
      </c>
    </row>
    <row r="302" spans="2:65" s="1" customFormat="1" ht="24.2" customHeight="1">
      <c r="B302" s="138"/>
      <c r="C302" s="139" t="s">
        <v>445</v>
      </c>
      <c r="D302" s="139" t="s">
        <v>133</v>
      </c>
      <c r="E302" s="140" t="s">
        <v>446</v>
      </c>
      <c r="F302" s="141" t="s">
        <v>447</v>
      </c>
      <c r="G302" s="142" t="s">
        <v>217</v>
      </c>
      <c r="H302" s="143">
        <v>719.67</v>
      </c>
      <c r="I302" s="144"/>
      <c r="J302" s="145">
        <f>ROUND(I302*H302,2)</f>
        <v>0</v>
      </c>
      <c r="K302" s="146"/>
      <c r="L302" s="31"/>
      <c r="M302" s="147" t="s">
        <v>1</v>
      </c>
      <c r="N302" s="148" t="s">
        <v>40</v>
      </c>
      <c r="P302" s="149">
        <f>O302*H302</f>
        <v>0</v>
      </c>
      <c r="Q302" s="149">
        <v>0</v>
      </c>
      <c r="R302" s="149">
        <f>Q302*H302</f>
        <v>0</v>
      </c>
      <c r="S302" s="149">
        <v>0</v>
      </c>
      <c r="T302" s="150">
        <f>S302*H302</f>
        <v>0</v>
      </c>
      <c r="AR302" s="151" t="s">
        <v>137</v>
      </c>
      <c r="AT302" s="151" t="s">
        <v>133</v>
      </c>
      <c r="AU302" s="151" t="s">
        <v>138</v>
      </c>
      <c r="AY302" s="16" t="s">
        <v>131</v>
      </c>
      <c r="BE302" s="152">
        <f>IF(N302="základná",J302,0)</f>
        <v>0</v>
      </c>
      <c r="BF302" s="152">
        <f>IF(N302="znížená",J302,0)</f>
        <v>0</v>
      </c>
      <c r="BG302" s="152">
        <f>IF(N302="zákl. prenesená",J302,0)</f>
        <v>0</v>
      </c>
      <c r="BH302" s="152">
        <f>IF(N302="zníž. prenesená",J302,0)</f>
        <v>0</v>
      </c>
      <c r="BI302" s="152">
        <f>IF(N302="nulová",J302,0)</f>
        <v>0</v>
      </c>
      <c r="BJ302" s="16" t="s">
        <v>138</v>
      </c>
      <c r="BK302" s="152">
        <f>ROUND(I302*H302,2)</f>
        <v>0</v>
      </c>
      <c r="BL302" s="16" t="s">
        <v>137</v>
      </c>
      <c r="BM302" s="151" t="s">
        <v>448</v>
      </c>
    </row>
    <row r="303" spans="2:65" s="11" customFormat="1" ht="22.9" customHeight="1">
      <c r="B303" s="126"/>
      <c r="D303" s="127" t="s">
        <v>73</v>
      </c>
      <c r="E303" s="136" t="s">
        <v>449</v>
      </c>
      <c r="F303" s="136" t="s">
        <v>450</v>
      </c>
      <c r="I303" s="129"/>
      <c r="J303" s="137">
        <f>BK303</f>
        <v>0</v>
      </c>
      <c r="L303" s="126"/>
      <c r="M303" s="131"/>
      <c r="P303" s="132">
        <f>P304</f>
        <v>0</v>
      </c>
      <c r="R303" s="132">
        <f>R304</f>
        <v>0</v>
      </c>
      <c r="T303" s="133">
        <f>T304</f>
        <v>0</v>
      </c>
      <c r="AR303" s="127" t="s">
        <v>82</v>
      </c>
      <c r="AT303" s="134" t="s">
        <v>73</v>
      </c>
      <c r="AU303" s="134" t="s">
        <v>82</v>
      </c>
      <c r="AY303" s="127" t="s">
        <v>131</v>
      </c>
      <c r="BK303" s="135">
        <f>BK304</f>
        <v>0</v>
      </c>
    </row>
    <row r="304" spans="2:65" s="1" customFormat="1" ht="24.2" customHeight="1">
      <c r="B304" s="138"/>
      <c r="C304" s="139" t="s">
        <v>266</v>
      </c>
      <c r="D304" s="139" t="s">
        <v>133</v>
      </c>
      <c r="E304" s="140" t="s">
        <v>451</v>
      </c>
      <c r="F304" s="141" t="s">
        <v>452</v>
      </c>
      <c r="G304" s="142" t="s">
        <v>217</v>
      </c>
      <c r="H304" s="143">
        <v>1427.212</v>
      </c>
      <c r="I304" s="144"/>
      <c r="J304" s="145">
        <f>ROUND(I304*H304,2)</f>
        <v>0</v>
      </c>
      <c r="K304" s="146"/>
      <c r="L304" s="31"/>
      <c r="M304" s="147" t="s">
        <v>1</v>
      </c>
      <c r="N304" s="148" t="s">
        <v>40</v>
      </c>
      <c r="P304" s="149">
        <f>O304*H304</f>
        <v>0</v>
      </c>
      <c r="Q304" s="149">
        <v>0</v>
      </c>
      <c r="R304" s="149">
        <f>Q304*H304</f>
        <v>0</v>
      </c>
      <c r="S304" s="149">
        <v>0</v>
      </c>
      <c r="T304" s="150">
        <f>S304*H304</f>
        <v>0</v>
      </c>
      <c r="AR304" s="151" t="s">
        <v>137</v>
      </c>
      <c r="AT304" s="151" t="s">
        <v>133</v>
      </c>
      <c r="AU304" s="151" t="s">
        <v>138</v>
      </c>
      <c r="AY304" s="16" t="s">
        <v>131</v>
      </c>
      <c r="BE304" s="152">
        <f>IF(N304="základná",J304,0)</f>
        <v>0</v>
      </c>
      <c r="BF304" s="152">
        <f>IF(N304="znížená",J304,0)</f>
        <v>0</v>
      </c>
      <c r="BG304" s="152">
        <f>IF(N304="zákl. prenesená",J304,0)</f>
        <v>0</v>
      </c>
      <c r="BH304" s="152">
        <f>IF(N304="zníž. prenesená",J304,0)</f>
        <v>0</v>
      </c>
      <c r="BI304" s="152">
        <f>IF(N304="nulová",J304,0)</f>
        <v>0</v>
      </c>
      <c r="BJ304" s="16" t="s">
        <v>138</v>
      </c>
      <c r="BK304" s="152">
        <f>ROUND(I304*H304,2)</f>
        <v>0</v>
      </c>
      <c r="BL304" s="16" t="s">
        <v>137</v>
      </c>
      <c r="BM304" s="151" t="s">
        <v>453</v>
      </c>
    </row>
    <row r="305" spans="2:65" s="11" customFormat="1" ht="25.9" customHeight="1">
      <c r="B305" s="126"/>
      <c r="D305" s="127" t="s">
        <v>73</v>
      </c>
      <c r="E305" s="128" t="s">
        <v>454</v>
      </c>
      <c r="F305" s="128" t="s">
        <v>455</v>
      </c>
      <c r="I305" s="129"/>
      <c r="J305" s="130">
        <f>BK305</f>
        <v>0</v>
      </c>
      <c r="L305" s="126"/>
      <c r="M305" s="131"/>
      <c r="P305" s="132">
        <f>P306+P314+P318</f>
        <v>0</v>
      </c>
      <c r="R305" s="132">
        <f>R306+R314+R318</f>
        <v>0</v>
      </c>
      <c r="T305" s="133">
        <f>T306+T314+T318</f>
        <v>0</v>
      </c>
      <c r="AR305" s="127" t="s">
        <v>138</v>
      </c>
      <c r="AT305" s="134" t="s">
        <v>73</v>
      </c>
      <c r="AU305" s="134" t="s">
        <v>74</v>
      </c>
      <c r="AY305" s="127" t="s">
        <v>131</v>
      </c>
      <c r="BK305" s="135">
        <f>BK306+BK314+BK318</f>
        <v>0</v>
      </c>
    </row>
    <row r="306" spans="2:65" s="11" customFormat="1" ht="22.9" customHeight="1">
      <c r="B306" s="126"/>
      <c r="D306" s="127" t="s">
        <v>73</v>
      </c>
      <c r="E306" s="136" t="s">
        <v>456</v>
      </c>
      <c r="F306" s="136" t="s">
        <v>457</v>
      </c>
      <c r="I306" s="129"/>
      <c r="J306" s="137">
        <f>BK306</f>
        <v>0</v>
      </c>
      <c r="L306" s="126"/>
      <c r="M306" s="131"/>
      <c r="P306" s="132">
        <f>SUM(P307:P313)</f>
        <v>0</v>
      </c>
      <c r="R306" s="132">
        <f>SUM(R307:R313)</f>
        <v>0</v>
      </c>
      <c r="T306" s="133">
        <f>SUM(T307:T313)</f>
        <v>0</v>
      </c>
      <c r="AR306" s="127" t="s">
        <v>138</v>
      </c>
      <c r="AT306" s="134" t="s">
        <v>73</v>
      </c>
      <c r="AU306" s="134" t="s">
        <v>82</v>
      </c>
      <c r="AY306" s="127" t="s">
        <v>131</v>
      </c>
      <c r="BK306" s="135">
        <f>SUM(BK307:BK313)</f>
        <v>0</v>
      </c>
    </row>
    <row r="307" spans="2:65" s="1" customFormat="1" ht="24.2" customHeight="1">
      <c r="B307" s="138"/>
      <c r="C307" s="139" t="s">
        <v>458</v>
      </c>
      <c r="D307" s="139" t="s">
        <v>133</v>
      </c>
      <c r="E307" s="140" t="s">
        <v>459</v>
      </c>
      <c r="F307" s="141" t="s">
        <v>460</v>
      </c>
      <c r="G307" s="142" t="s">
        <v>136</v>
      </c>
      <c r="H307" s="143">
        <v>19.72</v>
      </c>
      <c r="I307" s="144"/>
      <c r="J307" s="145">
        <f>ROUND(I307*H307,2)</f>
        <v>0</v>
      </c>
      <c r="K307" s="146"/>
      <c r="L307" s="31"/>
      <c r="M307" s="147" t="s">
        <v>1</v>
      </c>
      <c r="N307" s="148" t="s">
        <v>40</v>
      </c>
      <c r="P307" s="149">
        <f>O307*H307</f>
        <v>0</v>
      </c>
      <c r="Q307" s="149">
        <v>0</v>
      </c>
      <c r="R307" s="149">
        <f>Q307*H307</f>
        <v>0</v>
      </c>
      <c r="S307" s="149">
        <v>0</v>
      </c>
      <c r="T307" s="150">
        <f>S307*H307</f>
        <v>0</v>
      </c>
      <c r="AR307" s="151" t="s">
        <v>167</v>
      </c>
      <c r="AT307" s="151" t="s">
        <v>133</v>
      </c>
      <c r="AU307" s="151" t="s">
        <v>138</v>
      </c>
      <c r="AY307" s="16" t="s">
        <v>131</v>
      </c>
      <c r="BE307" s="152">
        <f>IF(N307="základná",J307,0)</f>
        <v>0</v>
      </c>
      <c r="BF307" s="152">
        <f>IF(N307="znížená",J307,0)</f>
        <v>0</v>
      </c>
      <c r="BG307" s="152">
        <f>IF(N307="zákl. prenesená",J307,0)</f>
        <v>0</v>
      </c>
      <c r="BH307" s="152">
        <f>IF(N307="zníž. prenesená",J307,0)</f>
        <v>0</v>
      </c>
      <c r="BI307" s="152">
        <f>IF(N307="nulová",J307,0)</f>
        <v>0</v>
      </c>
      <c r="BJ307" s="16" t="s">
        <v>138</v>
      </c>
      <c r="BK307" s="152">
        <f>ROUND(I307*H307,2)</f>
        <v>0</v>
      </c>
      <c r="BL307" s="16" t="s">
        <v>167</v>
      </c>
      <c r="BM307" s="151" t="s">
        <v>461</v>
      </c>
    </row>
    <row r="308" spans="2:65" s="12" customFormat="1">
      <c r="B308" s="153"/>
      <c r="D308" s="154" t="s">
        <v>149</v>
      </c>
      <c r="E308" s="155" t="s">
        <v>1</v>
      </c>
      <c r="F308" s="156" t="s">
        <v>462</v>
      </c>
      <c r="H308" s="157">
        <v>19.72</v>
      </c>
      <c r="I308" s="158"/>
      <c r="L308" s="153"/>
      <c r="M308" s="159"/>
      <c r="T308" s="160"/>
      <c r="AT308" s="155" t="s">
        <v>149</v>
      </c>
      <c r="AU308" s="155" t="s">
        <v>138</v>
      </c>
      <c r="AV308" s="12" t="s">
        <v>138</v>
      </c>
      <c r="AW308" s="12" t="s">
        <v>31</v>
      </c>
      <c r="AX308" s="12" t="s">
        <v>74</v>
      </c>
      <c r="AY308" s="155" t="s">
        <v>131</v>
      </c>
    </row>
    <row r="309" spans="2:65" s="13" customFormat="1">
      <c r="B309" s="161"/>
      <c r="D309" s="154" t="s">
        <v>149</v>
      </c>
      <c r="E309" s="162" t="s">
        <v>1</v>
      </c>
      <c r="F309" s="163" t="s">
        <v>151</v>
      </c>
      <c r="H309" s="164">
        <v>19.72</v>
      </c>
      <c r="I309" s="165"/>
      <c r="L309" s="161"/>
      <c r="M309" s="166"/>
      <c r="T309" s="167"/>
      <c r="AT309" s="162" t="s">
        <v>149</v>
      </c>
      <c r="AU309" s="162" t="s">
        <v>138</v>
      </c>
      <c r="AV309" s="13" t="s">
        <v>137</v>
      </c>
      <c r="AW309" s="13" t="s">
        <v>31</v>
      </c>
      <c r="AX309" s="13" t="s">
        <v>82</v>
      </c>
      <c r="AY309" s="162" t="s">
        <v>131</v>
      </c>
    </row>
    <row r="310" spans="2:65" s="1" customFormat="1" ht="24.2" customHeight="1">
      <c r="B310" s="138"/>
      <c r="C310" s="139" t="s">
        <v>283</v>
      </c>
      <c r="D310" s="139" t="s">
        <v>133</v>
      </c>
      <c r="E310" s="140" t="s">
        <v>463</v>
      </c>
      <c r="F310" s="141" t="s">
        <v>464</v>
      </c>
      <c r="G310" s="142" t="s">
        <v>136</v>
      </c>
      <c r="H310" s="143">
        <v>40.28</v>
      </c>
      <c r="I310" s="144"/>
      <c r="J310" s="145">
        <f>ROUND(I310*H310,2)</f>
        <v>0</v>
      </c>
      <c r="K310" s="146"/>
      <c r="L310" s="31"/>
      <c r="M310" s="147" t="s">
        <v>1</v>
      </c>
      <c r="N310" s="148" t="s">
        <v>40</v>
      </c>
      <c r="P310" s="149">
        <f>O310*H310</f>
        <v>0</v>
      </c>
      <c r="Q310" s="149">
        <v>0</v>
      </c>
      <c r="R310" s="149">
        <f>Q310*H310</f>
        <v>0</v>
      </c>
      <c r="S310" s="149">
        <v>0</v>
      </c>
      <c r="T310" s="150">
        <f>S310*H310</f>
        <v>0</v>
      </c>
      <c r="AR310" s="151" t="s">
        <v>167</v>
      </c>
      <c r="AT310" s="151" t="s">
        <v>133</v>
      </c>
      <c r="AU310" s="151" t="s">
        <v>138</v>
      </c>
      <c r="AY310" s="16" t="s">
        <v>131</v>
      </c>
      <c r="BE310" s="152">
        <f>IF(N310="základná",J310,0)</f>
        <v>0</v>
      </c>
      <c r="BF310" s="152">
        <f>IF(N310="znížená",J310,0)</f>
        <v>0</v>
      </c>
      <c r="BG310" s="152">
        <f>IF(N310="zákl. prenesená",J310,0)</f>
        <v>0</v>
      </c>
      <c r="BH310" s="152">
        <f>IF(N310="zníž. prenesená",J310,0)</f>
        <v>0</v>
      </c>
      <c r="BI310" s="152">
        <f>IF(N310="nulová",J310,0)</f>
        <v>0</v>
      </c>
      <c r="BJ310" s="16" t="s">
        <v>138</v>
      </c>
      <c r="BK310" s="152">
        <f>ROUND(I310*H310,2)</f>
        <v>0</v>
      </c>
      <c r="BL310" s="16" t="s">
        <v>167</v>
      </c>
      <c r="BM310" s="151" t="s">
        <v>465</v>
      </c>
    </row>
    <row r="311" spans="2:65" s="12" customFormat="1">
      <c r="B311" s="153"/>
      <c r="D311" s="154" t="s">
        <v>149</v>
      </c>
      <c r="E311" s="155" t="s">
        <v>1</v>
      </c>
      <c r="F311" s="156" t="s">
        <v>466</v>
      </c>
      <c r="H311" s="157">
        <v>40.28</v>
      </c>
      <c r="I311" s="158"/>
      <c r="L311" s="153"/>
      <c r="M311" s="159"/>
      <c r="T311" s="160"/>
      <c r="AT311" s="155" t="s">
        <v>149</v>
      </c>
      <c r="AU311" s="155" t="s">
        <v>138</v>
      </c>
      <c r="AV311" s="12" t="s">
        <v>138</v>
      </c>
      <c r="AW311" s="12" t="s">
        <v>31</v>
      </c>
      <c r="AX311" s="12" t="s">
        <v>74</v>
      </c>
      <c r="AY311" s="155" t="s">
        <v>131</v>
      </c>
    </row>
    <row r="312" spans="2:65" s="13" customFormat="1">
      <c r="B312" s="161"/>
      <c r="D312" s="154" t="s">
        <v>149</v>
      </c>
      <c r="E312" s="162" t="s">
        <v>1</v>
      </c>
      <c r="F312" s="163" t="s">
        <v>151</v>
      </c>
      <c r="H312" s="164">
        <v>40.28</v>
      </c>
      <c r="I312" s="165"/>
      <c r="L312" s="161"/>
      <c r="M312" s="166"/>
      <c r="T312" s="167"/>
      <c r="AT312" s="162" t="s">
        <v>149</v>
      </c>
      <c r="AU312" s="162" t="s">
        <v>138</v>
      </c>
      <c r="AV312" s="13" t="s">
        <v>137</v>
      </c>
      <c r="AW312" s="13" t="s">
        <v>31</v>
      </c>
      <c r="AX312" s="13" t="s">
        <v>82</v>
      </c>
      <c r="AY312" s="162" t="s">
        <v>131</v>
      </c>
    </row>
    <row r="313" spans="2:65" s="1" customFormat="1" ht="24.2" customHeight="1">
      <c r="B313" s="138"/>
      <c r="C313" s="139" t="s">
        <v>467</v>
      </c>
      <c r="D313" s="139" t="s">
        <v>133</v>
      </c>
      <c r="E313" s="140" t="s">
        <v>468</v>
      </c>
      <c r="F313" s="141" t="s">
        <v>469</v>
      </c>
      <c r="G313" s="142" t="s">
        <v>217</v>
      </c>
      <c r="H313" s="143">
        <v>0.34300000000000003</v>
      </c>
      <c r="I313" s="144"/>
      <c r="J313" s="145">
        <f>ROUND(I313*H313,2)</f>
        <v>0</v>
      </c>
      <c r="K313" s="146"/>
      <c r="L313" s="31"/>
      <c r="M313" s="147" t="s">
        <v>1</v>
      </c>
      <c r="N313" s="148" t="s">
        <v>40</v>
      </c>
      <c r="P313" s="149">
        <f>O313*H313</f>
        <v>0</v>
      </c>
      <c r="Q313" s="149">
        <v>0</v>
      </c>
      <c r="R313" s="149">
        <f>Q313*H313</f>
        <v>0</v>
      </c>
      <c r="S313" s="149">
        <v>0</v>
      </c>
      <c r="T313" s="150">
        <f>S313*H313</f>
        <v>0</v>
      </c>
      <c r="AR313" s="151" t="s">
        <v>167</v>
      </c>
      <c r="AT313" s="151" t="s">
        <v>133</v>
      </c>
      <c r="AU313" s="151" t="s">
        <v>138</v>
      </c>
      <c r="AY313" s="16" t="s">
        <v>131</v>
      </c>
      <c r="BE313" s="152">
        <f>IF(N313="základná",J313,0)</f>
        <v>0</v>
      </c>
      <c r="BF313" s="152">
        <f>IF(N313="znížená",J313,0)</f>
        <v>0</v>
      </c>
      <c r="BG313" s="152">
        <f>IF(N313="zákl. prenesená",J313,0)</f>
        <v>0</v>
      </c>
      <c r="BH313" s="152">
        <f>IF(N313="zníž. prenesená",J313,0)</f>
        <v>0</v>
      </c>
      <c r="BI313" s="152">
        <f>IF(N313="nulová",J313,0)</f>
        <v>0</v>
      </c>
      <c r="BJ313" s="16" t="s">
        <v>138</v>
      </c>
      <c r="BK313" s="152">
        <f>ROUND(I313*H313,2)</f>
        <v>0</v>
      </c>
      <c r="BL313" s="16" t="s">
        <v>167</v>
      </c>
      <c r="BM313" s="151" t="s">
        <v>470</v>
      </c>
    </row>
    <row r="314" spans="2:65" s="11" customFormat="1" ht="22.9" customHeight="1">
      <c r="B314" s="126"/>
      <c r="D314" s="127" t="s">
        <v>73</v>
      </c>
      <c r="E314" s="136" t="s">
        <v>471</v>
      </c>
      <c r="F314" s="136" t="s">
        <v>472</v>
      </c>
      <c r="I314" s="129"/>
      <c r="J314" s="137">
        <f>BK314</f>
        <v>0</v>
      </c>
      <c r="L314" s="126"/>
      <c r="M314" s="131"/>
      <c r="P314" s="132">
        <f>SUM(P315:P317)</f>
        <v>0</v>
      </c>
      <c r="R314" s="132">
        <f>SUM(R315:R317)</f>
        <v>0</v>
      </c>
      <c r="T314" s="133">
        <f>SUM(T315:T317)</f>
        <v>0</v>
      </c>
      <c r="AR314" s="127" t="s">
        <v>138</v>
      </c>
      <c r="AT314" s="134" t="s">
        <v>73</v>
      </c>
      <c r="AU314" s="134" t="s">
        <v>82</v>
      </c>
      <c r="AY314" s="127" t="s">
        <v>131</v>
      </c>
      <c r="BK314" s="135">
        <f>SUM(BK315:BK317)</f>
        <v>0</v>
      </c>
    </row>
    <row r="315" spans="2:65" s="1" customFormat="1" ht="16.5" customHeight="1">
      <c r="B315" s="138"/>
      <c r="C315" s="139" t="s">
        <v>287</v>
      </c>
      <c r="D315" s="139" t="s">
        <v>133</v>
      </c>
      <c r="E315" s="140" t="s">
        <v>473</v>
      </c>
      <c r="F315" s="141" t="s">
        <v>474</v>
      </c>
      <c r="G315" s="142" t="s">
        <v>141</v>
      </c>
      <c r="H315" s="143">
        <v>1</v>
      </c>
      <c r="I315" s="144"/>
      <c r="J315" s="145">
        <f>ROUND(I315*H315,2)</f>
        <v>0</v>
      </c>
      <c r="K315" s="146"/>
      <c r="L315" s="31"/>
      <c r="M315" s="147" t="s">
        <v>1</v>
      </c>
      <c r="N315" s="148" t="s">
        <v>40</v>
      </c>
      <c r="P315" s="149">
        <f>O315*H315</f>
        <v>0</v>
      </c>
      <c r="Q315" s="149">
        <v>0</v>
      </c>
      <c r="R315" s="149">
        <f>Q315*H315</f>
        <v>0</v>
      </c>
      <c r="S315" s="149">
        <v>0</v>
      </c>
      <c r="T315" s="150">
        <f>S315*H315</f>
        <v>0</v>
      </c>
      <c r="AR315" s="151" t="s">
        <v>167</v>
      </c>
      <c r="AT315" s="151" t="s">
        <v>133</v>
      </c>
      <c r="AU315" s="151" t="s">
        <v>138</v>
      </c>
      <c r="AY315" s="16" t="s">
        <v>131</v>
      </c>
      <c r="BE315" s="152">
        <f>IF(N315="základná",J315,0)</f>
        <v>0</v>
      </c>
      <c r="BF315" s="152">
        <f>IF(N315="znížená",J315,0)</f>
        <v>0</v>
      </c>
      <c r="BG315" s="152">
        <f>IF(N315="zákl. prenesená",J315,0)</f>
        <v>0</v>
      </c>
      <c r="BH315" s="152">
        <f>IF(N315="zníž. prenesená",J315,0)</f>
        <v>0</v>
      </c>
      <c r="BI315" s="152">
        <f>IF(N315="nulová",J315,0)</f>
        <v>0</v>
      </c>
      <c r="BJ315" s="16" t="s">
        <v>138</v>
      </c>
      <c r="BK315" s="152">
        <f>ROUND(I315*H315,2)</f>
        <v>0</v>
      </c>
      <c r="BL315" s="16" t="s">
        <v>167</v>
      </c>
      <c r="BM315" s="151" t="s">
        <v>475</v>
      </c>
    </row>
    <row r="316" spans="2:65" s="1" customFormat="1" ht="16.5" customHeight="1">
      <c r="B316" s="138"/>
      <c r="C316" s="139" t="s">
        <v>476</v>
      </c>
      <c r="D316" s="139" t="s">
        <v>133</v>
      </c>
      <c r="E316" s="140" t="s">
        <v>477</v>
      </c>
      <c r="F316" s="141" t="s">
        <v>478</v>
      </c>
      <c r="G316" s="142" t="s">
        <v>141</v>
      </c>
      <c r="H316" s="143">
        <v>1</v>
      </c>
      <c r="I316" s="144"/>
      <c r="J316" s="145">
        <f>ROUND(I316*H316,2)</f>
        <v>0</v>
      </c>
      <c r="K316" s="146"/>
      <c r="L316" s="31"/>
      <c r="M316" s="147" t="s">
        <v>1</v>
      </c>
      <c r="N316" s="148" t="s">
        <v>40</v>
      </c>
      <c r="P316" s="149">
        <f>O316*H316</f>
        <v>0</v>
      </c>
      <c r="Q316" s="149">
        <v>0</v>
      </c>
      <c r="R316" s="149">
        <f>Q316*H316</f>
        <v>0</v>
      </c>
      <c r="S316" s="149">
        <v>0</v>
      </c>
      <c r="T316" s="150">
        <f>S316*H316</f>
        <v>0</v>
      </c>
      <c r="AR316" s="151" t="s">
        <v>167</v>
      </c>
      <c r="AT316" s="151" t="s">
        <v>133</v>
      </c>
      <c r="AU316" s="151" t="s">
        <v>138</v>
      </c>
      <c r="AY316" s="16" t="s">
        <v>131</v>
      </c>
      <c r="BE316" s="152">
        <f>IF(N316="základná",J316,0)</f>
        <v>0</v>
      </c>
      <c r="BF316" s="152">
        <f>IF(N316="znížená",J316,0)</f>
        <v>0</v>
      </c>
      <c r="BG316" s="152">
        <f>IF(N316="zákl. prenesená",J316,0)</f>
        <v>0</v>
      </c>
      <c r="BH316" s="152">
        <f>IF(N316="zníž. prenesená",J316,0)</f>
        <v>0</v>
      </c>
      <c r="BI316" s="152">
        <f>IF(N316="nulová",J316,0)</f>
        <v>0</v>
      </c>
      <c r="BJ316" s="16" t="s">
        <v>138</v>
      </c>
      <c r="BK316" s="152">
        <f>ROUND(I316*H316,2)</f>
        <v>0</v>
      </c>
      <c r="BL316" s="16" t="s">
        <v>167</v>
      </c>
      <c r="BM316" s="151" t="s">
        <v>479</v>
      </c>
    </row>
    <row r="317" spans="2:65" s="1" customFormat="1" ht="16.5" customHeight="1">
      <c r="B317" s="138"/>
      <c r="C317" s="139" t="s">
        <v>295</v>
      </c>
      <c r="D317" s="139" t="s">
        <v>133</v>
      </c>
      <c r="E317" s="140" t="s">
        <v>480</v>
      </c>
      <c r="F317" s="141" t="s">
        <v>481</v>
      </c>
      <c r="G317" s="142" t="s">
        <v>141</v>
      </c>
      <c r="H317" s="143">
        <v>1</v>
      </c>
      <c r="I317" s="144"/>
      <c r="J317" s="145">
        <f>ROUND(I317*H317,2)</f>
        <v>0</v>
      </c>
      <c r="K317" s="146"/>
      <c r="L317" s="31"/>
      <c r="M317" s="147" t="s">
        <v>1</v>
      </c>
      <c r="N317" s="148" t="s">
        <v>40</v>
      </c>
      <c r="P317" s="149">
        <f>O317*H317</f>
        <v>0</v>
      </c>
      <c r="Q317" s="149">
        <v>0</v>
      </c>
      <c r="R317" s="149">
        <f>Q317*H317</f>
        <v>0</v>
      </c>
      <c r="S317" s="149">
        <v>0</v>
      </c>
      <c r="T317" s="150">
        <f>S317*H317</f>
        <v>0</v>
      </c>
      <c r="AR317" s="151" t="s">
        <v>167</v>
      </c>
      <c r="AT317" s="151" t="s">
        <v>133</v>
      </c>
      <c r="AU317" s="151" t="s">
        <v>138</v>
      </c>
      <c r="AY317" s="16" t="s">
        <v>131</v>
      </c>
      <c r="BE317" s="152">
        <f>IF(N317="základná",J317,0)</f>
        <v>0</v>
      </c>
      <c r="BF317" s="152">
        <f>IF(N317="znížená",J317,0)</f>
        <v>0</v>
      </c>
      <c r="BG317" s="152">
        <f>IF(N317="zákl. prenesená",J317,0)</f>
        <v>0</v>
      </c>
      <c r="BH317" s="152">
        <f>IF(N317="zníž. prenesená",J317,0)</f>
        <v>0</v>
      </c>
      <c r="BI317" s="152">
        <f>IF(N317="nulová",J317,0)</f>
        <v>0</v>
      </c>
      <c r="BJ317" s="16" t="s">
        <v>138</v>
      </c>
      <c r="BK317" s="152">
        <f>ROUND(I317*H317,2)</f>
        <v>0</v>
      </c>
      <c r="BL317" s="16" t="s">
        <v>167</v>
      </c>
      <c r="BM317" s="151" t="s">
        <v>482</v>
      </c>
    </row>
    <row r="318" spans="2:65" s="11" customFormat="1" ht="22.9" customHeight="1">
      <c r="B318" s="126"/>
      <c r="D318" s="127" t="s">
        <v>73</v>
      </c>
      <c r="E318" s="136" t="s">
        <v>483</v>
      </c>
      <c r="F318" s="136" t="s">
        <v>484</v>
      </c>
      <c r="I318" s="129"/>
      <c r="J318" s="137">
        <f>BK318</f>
        <v>0</v>
      </c>
      <c r="L318" s="126"/>
      <c r="M318" s="131"/>
      <c r="P318" s="132">
        <f>SUM(P319:P328)</f>
        <v>0</v>
      </c>
      <c r="R318" s="132">
        <f>SUM(R319:R328)</f>
        <v>0</v>
      </c>
      <c r="T318" s="133">
        <f>SUM(T319:T328)</f>
        <v>0</v>
      </c>
      <c r="AR318" s="127" t="s">
        <v>138</v>
      </c>
      <c r="AT318" s="134" t="s">
        <v>73</v>
      </c>
      <c r="AU318" s="134" t="s">
        <v>82</v>
      </c>
      <c r="AY318" s="127" t="s">
        <v>131</v>
      </c>
      <c r="BK318" s="135">
        <f>SUM(BK319:BK328)</f>
        <v>0</v>
      </c>
    </row>
    <row r="319" spans="2:65" s="1" customFormat="1" ht="24.2" customHeight="1">
      <c r="B319" s="138"/>
      <c r="C319" s="139" t="s">
        <v>485</v>
      </c>
      <c r="D319" s="139" t="s">
        <v>133</v>
      </c>
      <c r="E319" s="140" t="s">
        <v>486</v>
      </c>
      <c r="F319" s="141" t="s">
        <v>487</v>
      </c>
      <c r="G319" s="142" t="s">
        <v>136</v>
      </c>
      <c r="H319" s="143">
        <v>83.674999999999997</v>
      </c>
      <c r="I319" s="144"/>
      <c r="J319" s="145">
        <f>ROUND(I319*H319,2)</f>
        <v>0</v>
      </c>
      <c r="K319" s="146"/>
      <c r="L319" s="31"/>
      <c r="M319" s="147" t="s">
        <v>1</v>
      </c>
      <c r="N319" s="148" t="s">
        <v>40</v>
      </c>
      <c r="P319" s="149">
        <f>O319*H319</f>
        <v>0</v>
      </c>
      <c r="Q319" s="149">
        <v>0</v>
      </c>
      <c r="R319" s="149">
        <f>Q319*H319</f>
        <v>0</v>
      </c>
      <c r="S319" s="149">
        <v>0</v>
      </c>
      <c r="T319" s="150">
        <f>S319*H319</f>
        <v>0</v>
      </c>
      <c r="AR319" s="151" t="s">
        <v>167</v>
      </c>
      <c r="AT319" s="151" t="s">
        <v>133</v>
      </c>
      <c r="AU319" s="151" t="s">
        <v>138</v>
      </c>
      <c r="AY319" s="16" t="s">
        <v>131</v>
      </c>
      <c r="BE319" s="152">
        <f>IF(N319="základná",J319,0)</f>
        <v>0</v>
      </c>
      <c r="BF319" s="152">
        <f>IF(N319="znížená",J319,0)</f>
        <v>0</v>
      </c>
      <c r="BG319" s="152">
        <f>IF(N319="zákl. prenesená",J319,0)</f>
        <v>0</v>
      </c>
      <c r="BH319" s="152">
        <f>IF(N319="zníž. prenesená",J319,0)</f>
        <v>0</v>
      </c>
      <c r="BI319" s="152">
        <f>IF(N319="nulová",J319,0)</f>
        <v>0</v>
      </c>
      <c r="BJ319" s="16" t="s">
        <v>138</v>
      </c>
      <c r="BK319" s="152">
        <f>ROUND(I319*H319,2)</f>
        <v>0</v>
      </c>
      <c r="BL319" s="16" t="s">
        <v>167</v>
      </c>
      <c r="BM319" s="151" t="s">
        <v>488</v>
      </c>
    </row>
    <row r="320" spans="2:65" s="12" customFormat="1">
      <c r="B320" s="153"/>
      <c r="D320" s="154" t="s">
        <v>149</v>
      </c>
      <c r="E320" s="155" t="s">
        <v>1</v>
      </c>
      <c r="F320" s="156" t="s">
        <v>489</v>
      </c>
      <c r="H320" s="157">
        <v>49.5</v>
      </c>
      <c r="I320" s="158"/>
      <c r="L320" s="153"/>
      <c r="M320" s="159"/>
      <c r="T320" s="160"/>
      <c r="AT320" s="155" t="s">
        <v>149</v>
      </c>
      <c r="AU320" s="155" t="s">
        <v>138</v>
      </c>
      <c r="AV320" s="12" t="s">
        <v>138</v>
      </c>
      <c r="AW320" s="12" t="s">
        <v>31</v>
      </c>
      <c r="AX320" s="12" t="s">
        <v>74</v>
      </c>
      <c r="AY320" s="155" t="s">
        <v>131</v>
      </c>
    </row>
    <row r="321" spans="2:65" s="12" customFormat="1">
      <c r="B321" s="153"/>
      <c r="D321" s="154" t="s">
        <v>149</v>
      </c>
      <c r="E321" s="155" t="s">
        <v>1</v>
      </c>
      <c r="F321" s="156" t="s">
        <v>490</v>
      </c>
      <c r="H321" s="157">
        <v>3.85</v>
      </c>
      <c r="I321" s="158"/>
      <c r="L321" s="153"/>
      <c r="M321" s="159"/>
      <c r="T321" s="160"/>
      <c r="AT321" s="155" t="s">
        <v>149</v>
      </c>
      <c r="AU321" s="155" t="s">
        <v>138</v>
      </c>
      <c r="AV321" s="12" t="s">
        <v>138</v>
      </c>
      <c r="AW321" s="12" t="s">
        <v>31</v>
      </c>
      <c r="AX321" s="12" t="s">
        <v>74</v>
      </c>
      <c r="AY321" s="155" t="s">
        <v>131</v>
      </c>
    </row>
    <row r="322" spans="2:65" s="12" customFormat="1">
      <c r="B322" s="153"/>
      <c r="D322" s="154" t="s">
        <v>149</v>
      </c>
      <c r="E322" s="155" t="s">
        <v>1</v>
      </c>
      <c r="F322" s="156" t="s">
        <v>491</v>
      </c>
      <c r="H322" s="157">
        <v>23.425000000000001</v>
      </c>
      <c r="I322" s="158"/>
      <c r="L322" s="153"/>
      <c r="M322" s="159"/>
      <c r="T322" s="160"/>
      <c r="AT322" s="155" t="s">
        <v>149</v>
      </c>
      <c r="AU322" s="155" t="s">
        <v>138</v>
      </c>
      <c r="AV322" s="12" t="s">
        <v>138</v>
      </c>
      <c r="AW322" s="12" t="s">
        <v>31</v>
      </c>
      <c r="AX322" s="12" t="s">
        <v>74</v>
      </c>
      <c r="AY322" s="155" t="s">
        <v>131</v>
      </c>
    </row>
    <row r="323" spans="2:65" s="12" customFormat="1">
      <c r="B323" s="153"/>
      <c r="D323" s="154" t="s">
        <v>149</v>
      </c>
      <c r="E323" s="155" t="s">
        <v>1</v>
      </c>
      <c r="F323" s="156" t="s">
        <v>492</v>
      </c>
      <c r="H323" s="157">
        <v>6.9</v>
      </c>
      <c r="I323" s="158"/>
      <c r="L323" s="153"/>
      <c r="M323" s="159"/>
      <c r="T323" s="160"/>
      <c r="AT323" s="155" t="s">
        <v>149</v>
      </c>
      <c r="AU323" s="155" t="s">
        <v>138</v>
      </c>
      <c r="AV323" s="12" t="s">
        <v>138</v>
      </c>
      <c r="AW323" s="12" t="s">
        <v>31</v>
      </c>
      <c r="AX323" s="12" t="s">
        <v>74</v>
      </c>
      <c r="AY323" s="155" t="s">
        <v>131</v>
      </c>
    </row>
    <row r="324" spans="2:65" s="13" customFormat="1">
      <c r="B324" s="161"/>
      <c r="D324" s="154" t="s">
        <v>149</v>
      </c>
      <c r="E324" s="162" t="s">
        <v>1</v>
      </c>
      <c r="F324" s="163" t="s">
        <v>151</v>
      </c>
      <c r="H324" s="164">
        <v>83.675000000000011</v>
      </c>
      <c r="I324" s="165"/>
      <c r="L324" s="161"/>
      <c r="M324" s="166"/>
      <c r="T324" s="167"/>
      <c r="AT324" s="162" t="s">
        <v>149</v>
      </c>
      <c r="AU324" s="162" t="s">
        <v>138</v>
      </c>
      <c r="AV324" s="13" t="s">
        <v>137</v>
      </c>
      <c r="AW324" s="13" t="s">
        <v>31</v>
      </c>
      <c r="AX324" s="13" t="s">
        <v>82</v>
      </c>
      <c r="AY324" s="162" t="s">
        <v>131</v>
      </c>
    </row>
    <row r="325" spans="2:65" s="1" customFormat="1" ht="24.2" customHeight="1">
      <c r="B325" s="138"/>
      <c r="C325" s="139" t="s">
        <v>304</v>
      </c>
      <c r="D325" s="139" t="s">
        <v>133</v>
      </c>
      <c r="E325" s="140" t="s">
        <v>493</v>
      </c>
      <c r="F325" s="141" t="s">
        <v>494</v>
      </c>
      <c r="G325" s="142" t="s">
        <v>136</v>
      </c>
      <c r="H325" s="143">
        <v>12.225</v>
      </c>
      <c r="I325" s="144"/>
      <c r="J325" s="145">
        <f>ROUND(I325*H325,2)</f>
        <v>0</v>
      </c>
      <c r="K325" s="146"/>
      <c r="L325" s="31"/>
      <c r="M325" s="147" t="s">
        <v>1</v>
      </c>
      <c r="N325" s="148" t="s">
        <v>40</v>
      </c>
      <c r="P325" s="149">
        <f>O325*H325</f>
        <v>0</v>
      </c>
      <c r="Q325" s="149">
        <v>0</v>
      </c>
      <c r="R325" s="149">
        <f>Q325*H325</f>
        <v>0</v>
      </c>
      <c r="S325" s="149">
        <v>0</v>
      </c>
      <c r="T325" s="150">
        <f>S325*H325</f>
        <v>0</v>
      </c>
      <c r="AR325" s="151" t="s">
        <v>167</v>
      </c>
      <c r="AT325" s="151" t="s">
        <v>133</v>
      </c>
      <c r="AU325" s="151" t="s">
        <v>138</v>
      </c>
      <c r="AY325" s="16" t="s">
        <v>131</v>
      </c>
      <c r="BE325" s="152">
        <f>IF(N325="základná",J325,0)</f>
        <v>0</v>
      </c>
      <c r="BF325" s="152">
        <f>IF(N325="znížená",J325,0)</f>
        <v>0</v>
      </c>
      <c r="BG325" s="152">
        <f>IF(N325="zákl. prenesená",J325,0)</f>
        <v>0</v>
      </c>
      <c r="BH325" s="152">
        <f>IF(N325="zníž. prenesená",J325,0)</f>
        <v>0</v>
      </c>
      <c r="BI325" s="152">
        <f>IF(N325="nulová",J325,0)</f>
        <v>0</v>
      </c>
      <c r="BJ325" s="16" t="s">
        <v>138</v>
      </c>
      <c r="BK325" s="152">
        <f>ROUND(I325*H325,2)</f>
        <v>0</v>
      </c>
      <c r="BL325" s="16" t="s">
        <v>167</v>
      </c>
      <c r="BM325" s="151" t="s">
        <v>495</v>
      </c>
    </row>
    <row r="326" spans="2:65" s="12" customFormat="1">
      <c r="B326" s="153"/>
      <c r="D326" s="154" t="s">
        <v>149</v>
      </c>
      <c r="E326" s="155" t="s">
        <v>1</v>
      </c>
      <c r="F326" s="156" t="s">
        <v>496</v>
      </c>
      <c r="H326" s="157">
        <v>12.225</v>
      </c>
      <c r="I326" s="158"/>
      <c r="L326" s="153"/>
      <c r="M326" s="159"/>
      <c r="T326" s="160"/>
      <c r="AT326" s="155" t="s">
        <v>149</v>
      </c>
      <c r="AU326" s="155" t="s">
        <v>138</v>
      </c>
      <c r="AV326" s="12" t="s">
        <v>138</v>
      </c>
      <c r="AW326" s="12" t="s">
        <v>31</v>
      </c>
      <c r="AX326" s="12" t="s">
        <v>74</v>
      </c>
      <c r="AY326" s="155" t="s">
        <v>131</v>
      </c>
    </row>
    <row r="327" spans="2:65" s="13" customFormat="1">
      <c r="B327" s="161"/>
      <c r="D327" s="154" t="s">
        <v>149</v>
      </c>
      <c r="E327" s="162" t="s">
        <v>1</v>
      </c>
      <c r="F327" s="163" t="s">
        <v>151</v>
      </c>
      <c r="H327" s="164">
        <v>12.225</v>
      </c>
      <c r="I327" s="165"/>
      <c r="L327" s="161"/>
      <c r="M327" s="166"/>
      <c r="T327" s="167"/>
      <c r="AT327" s="162" t="s">
        <v>149</v>
      </c>
      <c r="AU327" s="162" t="s">
        <v>138</v>
      </c>
      <c r="AV327" s="13" t="s">
        <v>137</v>
      </c>
      <c r="AW327" s="13" t="s">
        <v>31</v>
      </c>
      <c r="AX327" s="13" t="s">
        <v>82</v>
      </c>
      <c r="AY327" s="162" t="s">
        <v>131</v>
      </c>
    </row>
    <row r="328" spans="2:65" s="1" customFormat="1" ht="24.2" customHeight="1">
      <c r="B328" s="138"/>
      <c r="C328" s="139" t="s">
        <v>497</v>
      </c>
      <c r="D328" s="139" t="s">
        <v>133</v>
      </c>
      <c r="E328" s="140" t="s">
        <v>498</v>
      </c>
      <c r="F328" s="141" t="s">
        <v>499</v>
      </c>
      <c r="G328" s="142" t="s">
        <v>217</v>
      </c>
      <c r="H328" s="143">
        <v>5.375</v>
      </c>
      <c r="I328" s="144"/>
      <c r="J328" s="145">
        <f>ROUND(I328*H328,2)</f>
        <v>0</v>
      </c>
      <c r="K328" s="146"/>
      <c r="L328" s="31"/>
      <c r="M328" s="147" t="s">
        <v>1</v>
      </c>
      <c r="N328" s="148" t="s">
        <v>40</v>
      </c>
      <c r="P328" s="149">
        <f>O328*H328</f>
        <v>0</v>
      </c>
      <c r="Q328" s="149">
        <v>0</v>
      </c>
      <c r="R328" s="149">
        <f>Q328*H328</f>
        <v>0</v>
      </c>
      <c r="S328" s="149">
        <v>0</v>
      </c>
      <c r="T328" s="150">
        <f>S328*H328</f>
        <v>0</v>
      </c>
      <c r="AR328" s="151" t="s">
        <v>167</v>
      </c>
      <c r="AT328" s="151" t="s">
        <v>133</v>
      </c>
      <c r="AU328" s="151" t="s">
        <v>138</v>
      </c>
      <c r="AY328" s="16" t="s">
        <v>131</v>
      </c>
      <c r="BE328" s="152">
        <f>IF(N328="základná",J328,0)</f>
        <v>0</v>
      </c>
      <c r="BF328" s="152">
        <f>IF(N328="znížená",J328,0)</f>
        <v>0</v>
      </c>
      <c r="BG328" s="152">
        <f>IF(N328="zákl. prenesená",J328,0)</f>
        <v>0</v>
      </c>
      <c r="BH328" s="152">
        <f>IF(N328="zníž. prenesená",J328,0)</f>
        <v>0</v>
      </c>
      <c r="BI328" s="152">
        <f>IF(N328="nulová",J328,0)</f>
        <v>0</v>
      </c>
      <c r="BJ328" s="16" t="s">
        <v>138</v>
      </c>
      <c r="BK328" s="152">
        <f>ROUND(I328*H328,2)</f>
        <v>0</v>
      </c>
      <c r="BL328" s="16" t="s">
        <v>167</v>
      </c>
      <c r="BM328" s="151" t="s">
        <v>500</v>
      </c>
    </row>
    <row r="329" spans="2:65" s="11" customFormat="1" ht="25.9" customHeight="1">
      <c r="B329" s="126"/>
      <c r="D329" s="127" t="s">
        <v>73</v>
      </c>
      <c r="E329" s="128" t="s">
        <v>501</v>
      </c>
      <c r="F329" s="128" t="s">
        <v>502</v>
      </c>
      <c r="I329" s="129"/>
      <c r="J329" s="130">
        <f>BK329</f>
        <v>0</v>
      </c>
      <c r="L329" s="126"/>
      <c r="M329" s="131"/>
      <c r="P329" s="132">
        <f>P330</f>
        <v>0</v>
      </c>
      <c r="R329" s="132">
        <f>R330</f>
        <v>0</v>
      </c>
      <c r="T329" s="133">
        <f>T330</f>
        <v>0</v>
      </c>
      <c r="AR329" s="127" t="s">
        <v>152</v>
      </c>
      <c r="AT329" s="134" t="s">
        <v>73</v>
      </c>
      <c r="AU329" s="134" t="s">
        <v>74</v>
      </c>
      <c r="AY329" s="127" t="s">
        <v>131</v>
      </c>
      <c r="BK329" s="135">
        <f>BK330</f>
        <v>0</v>
      </c>
    </row>
    <row r="330" spans="2:65" s="1" customFormat="1" ht="21.75" customHeight="1">
      <c r="B330" s="138"/>
      <c r="C330" s="139" t="s">
        <v>309</v>
      </c>
      <c r="D330" s="139" t="s">
        <v>133</v>
      </c>
      <c r="E330" s="140" t="s">
        <v>503</v>
      </c>
      <c r="F330" s="141" t="s">
        <v>504</v>
      </c>
      <c r="G330" s="142" t="s">
        <v>505</v>
      </c>
      <c r="H330" s="143">
        <v>1</v>
      </c>
      <c r="I330" s="144"/>
      <c r="J330" s="145">
        <f>ROUND(I330*H330,2)</f>
        <v>0</v>
      </c>
      <c r="K330" s="146"/>
      <c r="L330" s="31"/>
      <c r="M330" s="187" t="s">
        <v>1</v>
      </c>
      <c r="N330" s="188" t="s">
        <v>40</v>
      </c>
      <c r="O330" s="189"/>
      <c r="P330" s="190">
        <f>O330*H330</f>
        <v>0</v>
      </c>
      <c r="Q330" s="190">
        <v>0</v>
      </c>
      <c r="R330" s="190">
        <f>Q330*H330</f>
        <v>0</v>
      </c>
      <c r="S330" s="190">
        <v>0</v>
      </c>
      <c r="T330" s="191">
        <f>S330*H330</f>
        <v>0</v>
      </c>
      <c r="AR330" s="151" t="s">
        <v>137</v>
      </c>
      <c r="AT330" s="151" t="s">
        <v>133</v>
      </c>
      <c r="AU330" s="151" t="s">
        <v>82</v>
      </c>
      <c r="AY330" s="16" t="s">
        <v>131</v>
      </c>
      <c r="BE330" s="152">
        <f>IF(N330="základná",J330,0)</f>
        <v>0</v>
      </c>
      <c r="BF330" s="152">
        <f>IF(N330="znížená",J330,0)</f>
        <v>0</v>
      </c>
      <c r="BG330" s="152">
        <f>IF(N330="zákl. prenesená",J330,0)</f>
        <v>0</v>
      </c>
      <c r="BH330" s="152">
        <f>IF(N330="zníž. prenesená",J330,0)</f>
        <v>0</v>
      </c>
      <c r="BI330" s="152">
        <f>IF(N330="nulová",J330,0)</f>
        <v>0</v>
      </c>
      <c r="BJ330" s="16" t="s">
        <v>138</v>
      </c>
      <c r="BK330" s="152">
        <f>ROUND(I330*H330,2)</f>
        <v>0</v>
      </c>
      <c r="BL330" s="16" t="s">
        <v>137</v>
      </c>
      <c r="BM330" s="151" t="s">
        <v>506</v>
      </c>
    </row>
    <row r="331" spans="2:65" s="1" customFormat="1" ht="6.95" customHeight="1">
      <c r="B331" s="46"/>
      <c r="C331" s="47"/>
      <c r="D331" s="47"/>
      <c r="E331" s="47"/>
      <c r="F331" s="47"/>
      <c r="G331" s="47"/>
      <c r="H331" s="47"/>
      <c r="I331" s="47"/>
      <c r="J331" s="47"/>
      <c r="K331" s="47"/>
      <c r="L331" s="31"/>
    </row>
  </sheetData>
  <autoFilter ref="C128:K330" xr:uid="{00000000-0009-0000-0000-000001000000}"/>
  <mergeCells count="9">
    <mergeCell ref="E87:H87"/>
    <mergeCell ref="E119:H119"/>
    <mergeCell ref="E121:H121"/>
    <mergeCell ref="L2:V2"/>
    <mergeCell ref="E7:H7"/>
    <mergeCell ref="E9:H9"/>
    <mergeCell ref="E18:H18"/>
    <mergeCell ref="E27:H27"/>
    <mergeCell ref="E85:H85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2:BM171"/>
  <sheetViews>
    <sheetView showGridLines="0" topLeftCell="A158" workbookViewId="0"/>
  </sheetViews>
  <sheetFormatPr defaultRowHeight="11.2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0" width="22.33203125" customWidth="1"/>
    <col min="11" max="11" width="22.332031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194" t="s">
        <v>5</v>
      </c>
      <c r="M2" s="195"/>
      <c r="N2" s="195"/>
      <c r="O2" s="195"/>
      <c r="P2" s="195"/>
      <c r="Q2" s="195"/>
      <c r="R2" s="195"/>
      <c r="S2" s="195"/>
      <c r="T2" s="195"/>
      <c r="U2" s="195"/>
      <c r="V2" s="195"/>
      <c r="AT2" s="16" t="s">
        <v>86</v>
      </c>
    </row>
    <row r="3" spans="2:46" ht="6.95" customHeight="1">
      <c r="B3" s="17"/>
      <c r="C3" s="18"/>
      <c r="D3" s="18"/>
      <c r="E3" s="18"/>
      <c r="F3" s="18"/>
      <c r="G3" s="18"/>
      <c r="H3" s="18"/>
      <c r="I3" s="18"/>
      <c r="J3" s="18"/>
      <c r="K3" s="18"/>
      <c r="L3" s="19"/>
      <c r="AT3" s="16" t="s">
        <v>74</v>
      </c>
    </row>
    <row r="4" spans="2:46" ht="24.95" customHeight="1">
      <c r="B4" s="19"/>
      <c r="D4" s="20" t="s">
        <v>96</v>
      </c>
      <c r="L4" s="19"/>
      <c r="M4" s="89" t="s">
        <v>9</v>
      </c>
      <c r="AT4" s="16" t="s">
        <v>3</v>
      </c>
    </row>
    <row r="5" spans="2:46" ht="6.95" customHeight="1">
      <c r="B5" s="19"/>
      <c r="L5" s="19"/>
    </row>
    <row r="6" spans="2:46" ht="12" customHeight="1">
      <c r="B6" s="19"/>
      <c r="D6" s="26" t="s">
        <v>15</v>
      </c>
      <c r="L6" s="19"/>
    </row>
    <row r="7" spans="2:46" ht="26.25" customHeight="1">
      <c r="B7" s="19"/>
      <c r="E7" s="237" t="str">
        <f>'Rekapitulácia stavby'!K6</f>
        <v>REVITALIZÁCIA FONTÁNY V ZUZKINOM PARKU - REVÍZIA 23012026</v>
      </c>
      <c r="F7" s="238"/>
      <c r="G7" s="238"/>
      <c r="H7" s="238"/>
      <c r="L7" s="19"/>
    </row>
    <row r="8" spans="2:46" s="1" customFormat="1" ht="12" customHeight="1">
      <c r="B8" s="31"/>
      <c r="D8" s="26" t="s">
        <v>97</v>
      </c>
      <c r="L8" s="31"/>
    </row>
    <row r="9" spans="2:46" s="1" customFormat="1" ht="16.5" customHeight="1">
      <c r="B9" s="31"/>
      <c r="E9" s="227" t="s">
        <v>507</v>
      </c>
      <c r="F9" s="236"/>
      <c r="G9" s="236"/>
      <c r="H9" s="236"/>
      <c r="L9" s="31"/>
    </row>
    <row r="10" spans="2:46" s="1" customFormat="1">
      <c r="B10" s="31"/>
      <c r="L10" s="31"/>
    </row>
    <row r="11" spans="2:46" s="1" customFormat="1" ht="12" customHeight="1">
      <c r="B11" s="31"/>
      <c r="D11" s="26" t="s">
        <v>17</v>
      </c>
      <c r="F11" s="24" t="s">
        <v>1</v>
      </c>
      <c r="I11" s="26" t="s">
        <v>18</v>
      </c>
      <c r="J11" s="24" t="s">
        <v>1</v>
      </c>
      <c r="L11" s="31"/>
    </row>
    <row r="12" spans="2:46" s="1" customFormat="1" ht="12" customHeight="1">
      <c r="B12" s="31"/>
      <c r="D12" s="26" t="s">
        <v>19</v>
      </c>
      <c r="F12" s="24" t="s">
        <v>20</v>
      </c>
      <c r="I12" s="26" t="s">
        <v>21</v>
      </c>
      <c r="J12" s="54" t="str">
        <f>'Rekapitulácia stavby'!AN8</f>
        <v>23. 1. 2026</v>
      </c>
      <c r="L12" s="31"/>
    </row>
    <row r="13" spans="2:46" s="1" customFormat="1" ht="10.9" customHeight="1">
      <c r="B13" s="31"/>
      <c r="L13" s="31"/>
    </row>
    <row r="14" spans="2:46" s="1" customFormat="1" ht="12" customHeight="1">
      <c r="B14" s="31"/>
      <c r="D14" s="26" t="s">
        <v>23</v>
      </c>
      <c r="I14" s="26" t="s">
        <v>24</v>
      </c>
      <c r="J14" s="24" t="str">
        <f>IF('Rekapitulácia stavby'!AN10="","",'Rekapitulácia stavby'!AN10)</f>
        <v/>
      </c>
      <c r="L14" s="31"/>
    </row>
    <row r="15" spans="2:46" s="1" customFormat="1" ht="18" customHeight="1">
      <c r="B15" s="31"/>
      <c r="E15" s="24" t="str">
        <f>IF('Rekapitulácia stavby'!E11="","",'Rekapitulácia stavby'!E11)</f>
        <v xml:space="preserve"> </v>
      </c>
      <c r="I15" s="26" t="s">
        <v>26</v>
      </c>
      <c r="J15" s="24" t="str">
        <f>IF('Rekapitulácia stavby'!AN11="","",'Rekapitulácia stavby'!AN11)</f>
        <v/>
      </c>
      <c r="L15" s="31"/>
    </row>
    <row r="16" spans="2:46" s="1" customFormat="1" ht="6.95" customHeight="1">
      <c r="B16" s="31"/>
      <c r="L16" s="31"/>
    </row>
    <row r="17" spans="2:12" s="1" customFormat="1" ht="12" customHeight="1">
      <c r="B17" s="31"/>
      <c r="D17" s="26" t="s">
        <v>27</v>
      </c>
      <c r="I17" s="26" t="s">
        <v>24</v>
      </c>
      <c r="J17" s="27" t="str">
        <f>'Rekapitulácia stavby'!AN13</f>
        <v>Vyplň údaj</v>
      </c>
      <c r="L17" s="31"/>
    </row>
    <row r="18" spans="2:12" s="1" customFormat="1" ht="18" customHeight="1">
      <c r="B18" s="31"/>
      <c r="E18" s="239" t="str">
        <f>'Rekapitulácia stavby'!E14</f>
        <v>Vyplň údaj</v>
      </c>
      <c r="F18" s="209"/>
      <c r="G18" s="209"/>
      <c r="H18" s="209"/>
      <c r="I18" s="26" t="s">
        <v>26</v>
      </c>
      <c r="J18" s="27" t="str">
        <f>'Rekapitulácia stavby'!AN14</f>
        <v>Vyplň údaj</v>
      </c>
      <c r="L18" s="31"/>
    </row>
    <row r="19" spans="2:12" s="1" customFormat="1" ht="6.95" customHeight="1">
      <c r="B19" s="31"/>
      <c r="L19" s="31"/>
    </row>
    <row r="20" spans="2:12" s="1" customFormat="1" ht="12" customHeight="1">
      <c r="B20" s="31"/>
      <c r="D20" s="26" t="s">
        <v>29</v>
      </c>
      <c r="I20" s="26" t="s">
        <v>24</v>
      </c>
      <c r="J20" s="24" t="s">
        <v>1</v>
      </c>
      <c r="L20" s="31"/>
    </row>
    <row r="21" spans="2:12" s="1" customFormat="1" ht="18" customHeight="1">
      <c r="B21" s="31"/>
      <c r="E21" s="24" t="s">
        <v>30</v>
      </c>
      <c r="I21" s="26" t="s">
        <v>26</v>
      </c>
      <c r="J21" s="24" t="s">
        <v>1</v>
      </c>
      <c r="L21" s="31"/>
    </row>
    <row r="22" spans="2:12" s="1" customFormat="1" ht="6.95" customHeight="1">
      <c r="B22" s="31"/>
      <c r="L22" s="31"/>
    </row>
    <row r="23" spans="2:12" s="1" customFormat="1" ht="12" customHeight="1">
      <c r="B23" s="31"/>
      <c r="D23" s="26" t="s">
        <v>32</v>
      </c>
      <c r="I23" s="26" t="s">
        <v>24</v>
      </c>
      <c r="J23" s="24" t="str">
        <f>IF('Rekapitulácia stavby'!AN19="","",'Rekapitulácia stavby'!AN19)</f>
        <v/>
      </c>
      <c r="L23" s="31"/>
    </row>
    <row r="24" spans="2:12" s="1" customFormat="1" ht="18" customHeight="1">
      <c r="B24" s="31"/>
      <c r="E24" s="24" t="str">
        <f>IF('Rekapitulácia stavby'!E20="","",'Rekapitulácia stavby'!E20)</f>
        <v xml:space="preserve"> </v>
      </c>
      <c r="I24" s="26" t="s">
        <v>26</v>
      </c>
      <c r="J24" s="24" t="str">
        <f>IF('Rekapitulácia stavby'!AN20="","",'Rekapitulácia stavby'!AN20)</f>
        <v/>
      </c>
      <c r="L24" s="31"/>
    </row>
    <row r="25" spans="2:12" s="1" customFormat="1" ht="6.95" customHeight="1">
      <c r="B25" s="31"/>
      <c r="L25" s="31"/>
    </row>
    <row r="26" spans="2:12" s="1" customFormat="1" ht="12" customHeight="1">
      <c r="B26" s="31"/>
      <c r="D26" s="26" t="s">
        <v>33</v>
      </c>
      <c r="L26" s="31"/>
    </row>
    <row r="27" spans="2:12" s="7" customFormat="1" ht="16.5" customHeight="1">
      <c r="B27" s="90"/>
      <c r="E27" s="213" t="s">
        <v>1</v>
      </c>
      <c r="F27" s="213"/>
      <c r="G27" s="213"/>
      <c r="H27" s="213"/>
      <c r="L27" s="90"/>
    </row>
    <row r="28" spans="2:12" s="1" customFormat="1" ht="6.95" customHeight="1">
      <c r="B28" s="31"/>
      <c r="L28" s="31"/>
    </row>
    <row r="29" spans="2:12" s="1" customFormat="1" ht="6.95" customHeight="1">
      <c r="B29" s="31"/>
      <c r="D29" s="55"/>
      <c r="E29" s="55"/>
      <c r="F29" s="55"/>
      <c r="G29" s="55"/>
      <c r="H29" s="55"/>
      <c r="I29" s="55"/>
      <c r="J29" s="55"/>
      <c r="K29" s="55"/>
      <c r="L29" s="31"/>
    </row>
    <row r="30" spans="2:12" s="1" customFormat="1" ht="25.35" customHeight="1">
      <c r="B30" s="31"/>
      <c r="D30" s="91" t="s">
        <v>34</v>
      </c>
      <c r="J30" s="67">
        <f>ROUND(J124, 2)</f>
        <v>0</v>
      </c>
      <c r="L30" s="31"/>
    </row>
    <row r="31" spans="2:12" s="1" customFormat="1" ht="6.95" customHeight="1">
      <c r="B31" s="31"/>
      <c r="D31" s="55"/>
      <c r="E31" s="55"/>
      <c r="F31" s="55"/>
      <c r="G31" s="55"/>
      <c r="H31" s="55"/>
      <c r="I31" s="55"/>
      <c r="J31" s="55"/>
      <c r="K31" s="55"/>
      <c r="L31" s="31"/>
    </row>
    <row r="32" spans="2:12" s="1" customFormat="1" ht="14.45" customHeight="1">
      <c r="B32" s="31"/>
      <c r="F32" s="34" t="s">
        <v>36</v>
      </c>
      <c r="I32" s="34" t="s">
        <v>35</v>
      </c>
      <c r="J32" s="34" t="s">
        <v>37</v>
      </c>
      <c r="L32" s="31"/>
    </row>
    <row r="33" spans="2:12" s="1" customFormat="1" ht="14.45" customHeight="1">
      <c r="B33" s="31"/>
      <c r="D33" s="92" t="s">
        <v>38</v>
      </c>
      <c r="E33" s="36" t="s">
        <v>39</v>
      </c>
      <c r="F33" s="93">
        <f>ROUND((SUM(BE124:BE170)),  2)</f>
        <v>0</v>
      </c>
      <c r="G33" s="94"/>
      <c r="H33" s="94"/>
      <c r="I33" s="95">
        <v>0.23</v>
      </c>
      <c r="J33" s="93">
        <f>ROUND(((SUM(BE124:BE170))*I33),  2)</f>
        <v>0</v>
      </c>
      <c r="L33" s="31"/>
    </row>
    <row r="34" spans="2:12" s="1" customFormat="1" ht="14.45" customHeight="1">
      <c r="B34" s="31"/>
      <c r="E34" s="36" t="s">
        <v>40</v>
      </c>
      <c r="F34" s="96">
        <f>ROUND((SUM(BF124:BF170)),  2)</f>
        <v>0</v>
      </c>
      <c r="I34" s="97">
        <v>0.23</v>
      </c>
      <c r="J34" s="96">
        <f>ROUND(((SUM(BF124:BF170))*I34),  2)</f>
        <v>0</v>
      </c>
      <c r="L34" s="31"/>
    </row>
    <row r="35" spans="2:12" s="1" customFormat="1" ht="14.45" hidden="1" customHeight="1">
      <c r="B35" s="31"/>
      <c r="E35" s="26" t="s">
        <v>41</v>
      </c>
      <c r="F35" s="96">
        <f>ROUND((SUM(BG124:BG170)),  2)</f>
        <v>0</v>
      </c>
      <c r="I35" s="97">
        <v>0.23</v>
      </c>
      <c r="J35" s="96">
        <f>0</f>
        <v>0</v>
      </c>
      <c r="L35" s="31"/>
    </row>
    <row r="36" spans="2:12" s="1" customFormat="1" ht="14.45" hidden="1" customHeight="1">
      <c r="B36" s="31"/>
      <c r="E36" s="26" t="s">
        <v>42</v>
      </c>
      <c r="F36" s="96">
        <f>ROUND((SUM(BH124:BH170)),  2)</f>
        <v>0</v>
      </c>
      <c r="I36" s="97">
        <v>0.23</v>
      </c>
      <c r="J36" s="96">
        <f>0</f>
        <v>0</v>
      </c>
      <c r="L36" s="31"/>
    </row>
    <row r="37" spans="2:12" s="1" customFormat="1" ht="14.45" hidden="1" customHeight="1">
      <c r="B37" s="31"/>
      <c r="E37" s="36" t="s">
        <v>43</v>
      </c>
      <c r="F37" s="93">
        <f>ROUND((SUM(BI124:BI170)),  2)</f>
        <v>0</v>
      </c>
      <c r="G37" s="94"/>
      <c r="H37" s="94"/>
      <c r="I37" s="95">
        <v>0</v>
      </c>
      <c r="J37" s="93">
        <f>0</f>
        <v>0</v>
      </c>
      <c r="L37" s="31"/>
    </row>
    <row r="38" spans="2:12" s="1" customFormat="1" ht="6.95" customHeight="1">
      <c r="B38" s="31"/>
      <c r="L38" s="31"/>
    </row>
    <row r="39" spans="2:12" s="1" customFormat="1" ht="25.35" customHeight="1">
      <c r="B39" s="31"/>
      <c r="C39" s="98"/>
      <c r="D39" s="99" t="s">
        <v>44</v>
      </c>
      <c r="E39" s="58"/>
      <c r="F39" s="58"/>
      <c r="G39" s="100" t="s">
        <v>45</v>
      </c>
      <c r="H39" s="101" t="s">
        <v>46</v>
      </c>
      <c r="I39" s="58"/>
      <c r="J39" s="102">
        <f>SUM(J30:J37)</f>
        <v>0</v>
      </c>
      <c r="K39" s="103"/>
      <c r="L39" s="31"/>
    </row>
    <row r="40" spans="2:12" s="1" customFormat="1" ht="14.45" customHeight="1">
      <c r="B40" s="31"/>
      <c r="L40" s="31"/>
    </row>
    <row r="41" spans="2:12" ht="14.45" customHeight="1">
      <c r="B41" s="19"/>
      <c r="L41" s="19"/>
    </row>
    <row r="42" spans="2:12" ht="14.45" customHeight="1">
      <c r="B42" s="19"/>
      <c r="L42" s="19"/>
    </row>
    <row r="43" spans="2:12" ht="14.45" customHeight="1">
      <c r="B43" s="19"/>
      <c r="L43" s="19"/>
    </row>
    <row r="44" spans="2:12" ht="14.45" customHeight="1">
      <c r="B44" s="19"/>
      <c r="L44" s="19"/>
    </row>
    <row r="45" spans="2:12" ht="14.45" customHeight="1">
      <c r="B45" s="19"/>
      <c r="L45" s="19"/>
    </row>
    <row r="46" spans="2:12" ht="14.45" customHeight="1">
      <c r="B46" s="19"/>
      <c r="L46" s="19"/>
    </row>
    <row r="47" spans="2:12" ht="14.45" customHeight="1">
      <c r="B47" s="19"/>
      <c r="L47" s="19"/>
    </row>
    <row r="48" spans="2:12" ht="14.45" customHeight="1">
      <c r="B48" s="19"/>
      <c r="L48" s="19"/>
    </row>
    <row r="49" spans="2:12" ht="14.45" customHeight="1">
      <c r="B49" s="19"/>
      <c r="L49" s="19"/>
    </row>
    <row r="50" spans="2:12" s="1" customFormat="1" ht="14.45" customHeight="1">
      <c r="B50" s="31"/>
      <c r="D50" s="43" t="s">
        <v>47</v>
      </c>
      <c r="E50" s="44"/>
      <c r="F50" s="44"/>
      <c r="G50" s="43" t="s">
        <v>48</v>
      </c>
      <c r="H50" s="44"/>
      <c r="I50" s="44"/>
      <c r="J50" s="44"/>
      <c r="K50" s="44"/>
      <c r="L50" s="31"/>
    </row>
    <row r="51" spans="2:12">
      <c r="B51" s="19"/>
      <c r="L51" s="19"/>
    </row>
    <row r="52" spans="2:12">
      <c r="B52" s="19"/>
      <c r="L52" s="19"/>
    </row>
    <row r="53" spans="2:12">
      <c r="B53" s="19"/>
      <c r="L53" s="19"/>
    </row>
    <row r="54" spans="2:12">
      <c r="B54" s="19"/>
      <c r="L54" s="19"/>
    </row>
    <row r="55" spans="2:12">
      <c r="B55" s="19"/>
      <c r="L55" s="19"/>
    </row>
    <row r="56" spans="2:12">
      <c r="B56" s="19"/>
      <c r="L56" s="19"/>
    </row>
    <row r="57" spans="2:12">
      <c r="B57" s="19"/>
      <c r="L57" s="19"/>
    </row>
    <row r="58" spans="2:12">
      <c r="B58" s="19"/>
      <c r="L58" s="19"/>
    </row>
    <row r="59" spans="2:12">
      <c r="B59" s="19"/>
      <c r="L59" s="19"/>
    </row>
    <row r="60" spans="2:12">
      <c r="B60" s="19"/>
      <c r="L60" s="19"/>
    </row>
    <row r="61" spans="2:12" s="1" customFormat="1" ht="12.75">
      <c r="B61" s="31"/>
      <c r="D61" s="45" t="s">
        <v>49</v>
      </c>
      <c r="E61" s="33"/>
      <c r="F61" s="104" t="s">
        <v>50</v>
      </c>
      <c r="G61" s="45" t="s">
        <v>49</v>
      </c>
      <c r="H61" s="33"/>
      <c r="I61" s="33"/>
      <c r="J61" s="105" t="s">
        <v>50</v>
      </c>
      <c r="K61" s="33"/>
      <c r="L61" s="31"/>
    </row>
    <row r="62" spans="2:12">
      <c r="B62" s="19"/>
      <c r="L62" s="19"/>
    </row>
    <row r="63" spans="2:12">
      <c r="B63" s="19"/>
      <c r="L63" s="19"/>
    </row>
    <row r="64" spans="2:12">
      <c r="B64" s="19"/>
      <c r="L64" s="19"/>
    </row>
    <row r="65" spans="2:12" s="1" customFormat="1" ht="12.75">
      <c r="B65" s="31"/>
      <c r="D65" s="43" t="s">
        <v>51</v>
      </c>
      <c r="E65" s="44"/>
      <c r="F65" s="44"/>
      <c r="G65" s="43" t="s">
        <v>52</v>
      </c>
      <c r="H65" s="44"/>
      <c r="I65" s="44"/>
      <c r="J65" s="44"/>
      <c r="K65" s="44"/>
      <c r="L65" s="31"/>
    </row>
    <row r="66" spans="2:12">
      <c r="B66" s="19"/>
      <c r="L66" s="19"/>
    </row>
    <row r="67" spans="2:12">
      <c r="B67" s="19"/>
      <c r="L67" s="19"/>
    </row>
    <row r="68" spans="2:12">
      <c r="B68" s="19"/>
      <c r="L68" s="19"/>
    </row>
    <row r="69" spans="2:12">
      <c r="B69" s="19"/>
      <c r="L69" s="19"/>
    </row>
    <row r="70" spans="2:12">
      <c r="B70" s="19"/>
      <c r="L70" s="19"/>
    </row>
    <row r="71" spans="2:12">
      <c r="B71" s="19"/>
      <c r="L71" s="19"/>
    </row>
    <row r="72" spans="2:12">
      <c r="B72" s="19"/>
      <c r="L72" s="19"/>
    </row>
    <row r="73" spans="2:12">
      <c r="B73" s="19"/>
      <c r="L73" s="19"/>
    </row>
    <row r="74" spans="2:12">
      <c r="B74" s="19"/>
      <c r="L74" s="19"/>
    </row>
    <row r="75" spans="2:12">
      <c r="B75" s="19"/>
      <c r="L75" s="19"/>
    </row>
    <row r="76" spans="2:12" s="1" customFormat="1" ht="12.75">
      <c r="B76" s="31"/>
      <c r="D76" s="45" t="s">
        <v>49</v>
      </c>
      <c r="E76" s="33"/>
      <c r="F76" s="104" t="s">
        <v>50</v>
      </c>
      <c r="G76" s="45" t="s">
        <v>49</v>
      </c>
      <c r="H76" s="33"/>
      <c r="I76" s="33"/>
      <c r="J76" s="105" t="s">
        <v>50</v>
      </c>
      <c r="K76" s="33"/>
      <c r="L76" s="31"/>
    </row>
    <row r="77" spans="2:12" s="1" customFormat="1" ht="14.45" customHeight="1">
      <c r="B77" s="46"/>
      <c r="C77" s="47"/>
      <c r="D77" s="47"/>
      <c r="E77" s="47"/>
      <c r="F77" s="47"/>
      <c r="G77" s="47"/>
      <c r="H77" s="47"/>
      <c r="I77" s="47"/>
      <c r="J77" s="47"/>
      <c r="K77" s="47"/>
      <c r="L77" s="31"/>
    </row>
    <row r="81" spans="2:47" s="1" customFormat="1" ht="6.95" customHeight="1">
      <c r="B81" s="48"/>
      <c r="C81" s="49"/>
      <c r="D81" s="49"/>
      <c r="E81" s="49"/>
      <c r="F81" s="49"/>
      <c r="G81" s="49"/>
      <c r="H81" s="49"/>
      <c r="I81" s="49"/>
      <c r="J81" s="49"/>
      <c r="K81" s="49"/>
      <c r="L81" s="31"/>
    </row>
    <row r="82" spans="2:47" s="1" customFormat="1" ht="24.95" customHeight="1">
      <c r="B82" s="31"/>
      <c r="C82" s="20" t="s">
        <v>99</v>
      </c>
      <c r="L82" s="31"/>
    </row>
    <row r="83" spans="2:47" s="1" customFormat="1" ht="6.95" customHeight="1">
      <c r="B83" s="31"/>
      <c r="L83" s="31"/>
    </row>
    <row r="84" spans="2:47" s="1" customFormat="1" ht="12" customHeight="1">
      <c r="B84" s="31"/>
      <c r="C84" s="26" t="s">
        <v>15</v>
      </c>
      <c r="L84" s="31"/>
    </row>
    <row r="85" spans="2:47" s="1" customFormat="1" ht="26.25" customHeight="1">
      <c r="B85" s="31"/>
      <c r="E85" s="237" t="str">
        <f>E7</f>
        <v>REVITALIZÁCIA FONTÁNY V ZUZKINOM PARKU - REVÍZIA 23012026</v>
      </c>
      <c r="F85" s="238"/>
      <c r="G85" s="238"/>
      <c r="H85" s="238"/>
      <c r="L85" s="31"/>
    </row>
    <row r="86" spans="2:47" s="1" customFormat="1" ht="12" customHeight="1">
      <c r="B86" s="31"/>
      <c r="C86" s="26" t="s">
        <v>97</v>
      </c>
      <c r="L86" s="31"/>
    </row>
    <row r="87" spans="2:47" s="1" customFormat="1" ht="16.5" customHeight="1">
      <c r="B87" s="31"/>
      <c r="E87" s="227" t="str">
        <f>E9</f>
        <v>02 - Zdravotechnika</v>
      </c>
      <c r="F87" s="236"/>
      <c r="G87" s="236"/>
      <c r="H87" s="236"/>
      <c r="L87" s="31"/>
    </row>
    <row r="88" spans="2:47" s="1" customFormat="1" ht="6.95" customHeight="1">
      <c r="B88" s="31"/>
      <c r="L88" s="31"/>
    </row>
    <row r="89" spans="2:47" s="1" customFormat="1" ht="12" customHeight="1">
      <c r="B89" s="31"/>
      <c r="C89" s="26" t="s">
        <v>19</v>
      </c>
      <c r="F89" s="24" t="str">
        <f>F12</f>
        <v>Zuzkin park, Košice</v>
      </c>
      <c r="I89" s="26" t="s">
        <v>21</v>
      </c>
      <c r="J89" s="54" t="str">
        <f>IF(J12="","",J12)</f>
        <v>23. 1. 2026</v>
      </c>
      <c r="L89" s="31"/>
    </row>
    <row r="90" spans="2:47" s="1" customFormat="1" ht="6.95" customHeight="1">
      <c r="B90" s="31"/>
      <c r="L90" s="31"/>
    </row>
    <row r="91" spans="2:47" s="1" customFormat="1" ht="40.15" customHeight="1">
      <c r="B91" s="31"/>
      <c r="C91" s="26" t="s">
        <v>23</v>
      </c>
      <c r="F91" s="24" t="str">
        <f>E15</f>
        <v xml:space="preserve"> </v>
      </c>
      <c r="I91" s="26" t="s">
        <v>29</v>
      </c>
      <c r="J91" s="29" t="str">
        <f>E21</f>
        <v>3linea s.r.o., Jesenského 26, Košice</v>
      </c>
      <c r="L91" s="31"/>
    </row>
    <row r="92" spans="2:47" s="1" customFormat="1" ht="15.2" customHeight="1">
      <c r="B92" s="31"/>
      <c r="C92" s="26" t="s">
        <v>27</v>
      </c>
      <c r="F92" s="24" t="str">
        <f>IF(E18="","",E18)</f>
        <v>Vyplň údaj</v>
      </c>
      <c r="I92" s="26" t="s">
        <v>32</v>
      </c>
      <c r="J92" s="29" t="str">
        <f>E24</f>
        <v xml:space="preserve"> </v>
      </c>
      <c r="L92" s="31"/>
    </row>
    <row r="93" spans="2:47" s="1" customFormat="1" ht="10.35" customHeight="1">
      <c r="B93" s="31"/>
      <c r="L93" s="31"/>
    </row>
    <row r="94" spans="2:47" s="1" customFormat="1" ht="29.25" customHeight="1">
      <c r="B94" s="31"/>
      <c r="C94" s="106" t="s">
        <v>100</v>
      </c>
      <c r="D94" s="98"/>
      <c r="E94" s="98"/>
      <c r="F94" s="98"/>
      <c r="G94" s="98"/>
      <c r="H94" s="98"/>
      <c r="I94" s="98"/>
      <c r="J94" s="107" t="s">
        <v>101</v>
      </c>
      <c r="K94" s="98"/>
      <c r="L94" s="31"/>
    </row>
    <row r="95" spans="2:47" s="1" customFormat="1" ht="10.35" customHeight="1">
      <c r="B95" s="31"/>
      <c r="L95" s="31"/>
    </row>
    <row r="96" spans="2:47" s="1" customFormat="1" ht="22.9" customHeight="1">
      <c r="B96" s="31"/>
      <c r="C96" s="108" t="s">
        <v>102</v>
      </c>
      <c r="J96" s="67">
        <f>J124</f>
        <v>0</v>
      </c>
      <c r="L96" s="31"/>
      <c r="AU96" s="16" t="s">
        <v>103</v>
      </c>
    </row>
    <row r="97" spans="2:12" s="8" customFormat="1" ht="24.95" customHeight="1">
      <c r="B97" s="109"/>
      <c r="D97" s="110" t="s">
        <v>104</v>
      </c>
      <c r="E97" s="111"/>
      <c r="F97" s="111"/>
      <c r="G97" s="111"/>
      <c r="H97" s="111"/>
      <c r="I97" s="111"/>
      <c r="J97" s="112">
        <f>J125</f>
        <v>0</v>
      </c>
      <c r="L97" s="109"/>
    </row>
    <row r="98" spans="2:12" s="9" customFormat="1" ht="19.899999999999999" customHeight="1">
      <c r="B98" s="113"/>
      <c r="D98" s="114" t="s">
        <v>105</v>
      </c>
      <c r="E98" s="115"/>
      <c r="F98" s="115"/>
      <c r="G98" s="115"/>
      <c r="H98" s="115"/>
      <c r="I98" s="115"/>
      <c r="J98" s="116">
        <f>J126</f>
        <v>0</v>
      </c>
      <c r="L98" s="113"/>
    </row>
    <row r="99" spans="2:12" s="9" customFormat="1" ht="19.899999999999999" customHeight="1">
      <c r="B99" s="113"/>
      <c r="D99" s="114" t="s">
        <v>508</v>
      </c>
      <c r="E99" s="115"/>
      <c r="F99" s="115"/>
      <c r="G99" s="115"/>
      <c r="H99" s="115"/>
      <c r="I99" s="115"/>
      <c r="J99" s="116">
        <f>J137</f>
        <v>0</v>
      </c>
      <c r="L99" s="113"/>
    </row>
    <row r="100" spans="2:12" s="9" customFormat="1" ht="19.899999999999999" customHeight="1">
      <c r="B100" s="113"/>
      <c r="D100" s="114" t="s">
        <v>509</v>
      </c>
      <c r="E100" s="115"/>
      <c r="F100" s="115"/>
      <c r="G100" s="115"/>
      <c r="H100" s="115"/>
      <c r="I100" s="115"/>
      <c r="J100" s="116">
        <f>J139</f>
        <v>0</v>
      </c>
      <c r="L100" s="113"/>
    </row>
    <row r="101" spans="2:12" s="9" customFormat="1" ht="19.899999999999999" customHeight="1">
      <c r="B101" s="113"/>
      <c r="D101" s="114" t="s">
        <v>110</v>
      </c>
      <c r="E101" s="115"/>
      <c r="F101" s="115"/>
      <c r="G101" s="115"/>
      <c r="H101" s="115"/>
      <c r="I101" s="115"/>
      <c r="J101" s="116">
        <f>J160</f>
        <v>0</v>
      </c>
      <c r="L101" s="113"/>
    </row>
    <row r="102" spans="2:12" s="9" customFormat="1" ht="19.899999999999999" customHeight="1">
      <c r="B102" s="113"/>
      <c r="D102" s="114" t="s">
        <v>111</v>
      </c>
      <c r="E102" s="115"/>
      <c r="F102" s="115"/>
      <c r="G102" s="115"/>
      <c r="H102" s="115"/>
      <c r="I102" s="115"/>
      <c r="J102" s="116">
        <f>J162</f>
        <v>0</v>
      </c>
      <c r="L102" s="113"/>
    </row>
    <row r="103" spans="2:12" s="8" customFormat="1" ht="24.95" customHeight="1">
      <c r="B103" s="109"/>
      <c r="D103" s="110" t="s">
        <v>112</v>
      </c>
      <c r="E103" s="111"/>
      <c r="F103" s="111"/>
      <c r="G103" s="111"/>
      <c r="H103" s="111"/>
      <c r="I103" s="111"/>
      <c r="J103" s="112">
        <f>J164</f>
        <v>0</v>
      </c>
      <c r="L103" s="109"/>
    </row>
    <row r="104" spans="2:12" s="9" customFormat="1" ht="19.899999999999999" customHeight="1">
      <c r="B104" s="113"/>
      <c r="D104" s="114" t="s">
        <v>510</v>
      </c>
      <c r="E104" s="115"/>
      <c r="F104" s="115"/>
      <c r="G104" s="115"/>
      <c r="H104" s="115"/>
      <c r="I104" s="115"/>
      <c r="J104" s="116">
        <f>J165</f>
        <v>0</v>
      </c>
      <c r="L104" s="113"/>
    </row>
    <row r="105" spans="2:12" s="1" customFormat="1" ht="21.75" customHeight="1">
      <c r="B105" s="31"/>
      <c r="L105" s="31"/>
    </row>
    <row r="106" spans="2:12" s="1" customFormat="1" ht="6.95" customHeight="1">
      <c r="B106" s="46"/>
      <c r="C106" s="47"/>
      <c r="D106" s="47"/>
      <c r="E106" s="47"/>
      <c r="F106" s="47"/>
      <c r="G106" s="47"/>
      <c r="H106" s="47"/>
      <c r="I106" s="47"/>
      <c r="J106" s="47"/>
      <c r="K106" s="47"/>
      <c r="L106" s="31"/>
    </row>
    <row r="110" spans="2:12" s="1" customFormat="1" ht="6.95" customHeight="1">
      <c r="B110" s="48"/>
      <c r="C110" s="49"/>
      <c r="D110" s="49"/>
      <c r="E110" s="49"/>
      <c r="F110" s="49"/>
      <c r="G110" s="49"/>
      <c r="H110" s="49"/>
      <c r="I110" s="49"/>
      <c r="J110" s="49"/>
      <c r="K110" s="49"/>
      <c r="L110" s="31"/>
    </row>
    <row r="111" spans="2:12" s="1" customFormat="1" ht="24.95" customHeight="1">
      <c r="B111" s="31"/>
      <c r="C111" s="20" t="s">
        <v>117</v>
      </c>
      <c r="L111" s="31"/>
    </row>
    <row r="112" spans="2:12" s="1" customFormat="1" ht="6.95" customHeight="1">
      <c r="B112" s="31"/>
      <c r="L112" s="31"/>
    </row>
    <row r="113" spans="2:65" s="1" customFormat="1" ht="12" customHeight="1">
      <c r="B113" s="31"/>
      <c r="C113" s="26" t="s">
        <v>15</v>
      </c>
      <c r="L113" s="31"/>
    </row>
    <row r="114" spans="2:65" s="1" customFormat="1" ht="26.25" customHeight="1">
      <c r="B114" s="31"/>
      <c r="E114" s="237" t="str">
        <f>E7</f>
        <v>REVITALIZÁCIA FONTÁNY V ZUZKINOM PARKU - REVÍZIA 23012026</v>
      </c>
      <c r="F114" s="238"/>
      <c r="G114" s="238"/>
      <c r="H114" s="238"/>
      <c r="L114" s="31"/>
    </row>
    <row r="115" spans="2:65" s="1" customFormat="1" ht="12" customHeight="1">
      <c r="B115" s="31"/>
      <c r="C115" s="26" t="s">
        <v>97</v>
      </c>
      <c r="L115" s="31"/>
    </row>
    <row r="116" spans="2:65" s="1" customFormat="1" ht="16.5" customHeight="1">
      <c r="B116" s="31"/>
      <c r="E116" s="227" t="str">
        <f>E9</f>
        <v>02 - Zdravotechnika</v>
      </c>
      <c r="F116" s="236"/>
      <c r="G116" s="236"/>
      <c r="H116" s="236"/>
      <c r="L116" s="31"/>
    </row>
    <row r="117" spans="2:65" s="1" customFormat="1" ht="6.95" customHeight="1">
      <c r="B117" s="31"/>
      <c r="L117" s="31"/>
    </row>
    <row r="118" spans="2:65" s="1" customFormat="1" ht="12" customHeight="1">
      <c r="B118" s="31"/>
      <c r="C118" s="26" t="s">
        <v>19</v>
      </c>
      <c r="F118" s="24" t="str">
        <f>F12</f>
        <v>Zuzkin park, Košice</v>
      </c>
      <c r="I118" s="26" t="s">
        <v>21</v>
      </c>
      <c r="J118" s="54" t="str">
        <f>IF(J12="","",J12)</f>
        <v>23. 1. 2026</v>
      </c>
      <c r="L118" s="31"/>
    </row>
    <row r="119" spans="2:65" s="1" customFormat="1" ht="6.95" customHeight="1">
      <c r="B119" s="31"/>
      <c r="L119" s="31"/>
    </row>
    <row r="120" spans="2:65" s="1" customFormat="1" ht="40.15" customHeight="1">
      <c r="B120" s="31"/>
      <c r="C120" s="26" t="s">
        <v>23</v>
      </c>
      <c r="F120" s="24" t="str">
        <f>E15</f>
        <v xml:space="preserve"> </v>
      </c>
      <c r="I120" s="26" t="s">
        <v>29</v>
      </c>
      <c r="J120" s="29" t="str">
        <f>E21</f>
        <v>3linea s.r.o., Jesenského 26, Košice</v>
      </c>
      <c r="L120" s="31"/>
    </row>
    <row r="121" spans="2:65" s="1" customFormat="1" ht="15.2" customHeight="1">
      <c r="B121" s="31"/>
      <c r="C121" s="26" t="s">
        <v>27</v>
      </c>
      <c r="F121" s="24" t="str">
        <f>IF(E18="","",E18)</f>
        <v>Vyplň údaj</v>
      </c>
      <c r="I121" s="26" t="s">
        <v>32</v>
      </c>
      <c r="J121" s="29" t="str">
        <f>E24</f>
        <v xml:space="preserve"> </v>
      </c>
      <c r="L121" s="31"/>
    </row>
    <row r="122" spans="2:65" s="1" customFormat="1" ht="10.35" customHeight="1">
      <c r="B122" s="31"/>
      <c r="L122" s="31"/>
    </row>
    <row r="123" spans="2:65" s="10" customFormat="1" ht="29.25" customHeight="1">
      <c r="B123" s="117"/>
      <c r="C123" s="118" t="s">
        <v>118</v>
      </c>
      <c r="D123" s="119" t="s">
        <v>59</v>
      </c>
      <c r="E123" s="119" t="s">
        <v>55</v>
      </c>
      <c r="F123" s="119" t="s">
        <v>56</v>
      </c>
      <c r="G123" s="119" t="s">
        <v>119</v>
      </c>
      <c r="H123" s="119" t="s">
        <v>120</v>
      </c>
      <c r="I123" s="119" t="s">
        <v>121</v>
      </c>
      <c r="J123" s="120" t="s">
        <v>101</v>
      </c>
      <c r="K123" s="121" t="s">
        <v>122</v>
      </c>
      <c r="L123" s="117"/>
      <c r="M123" s="60" t="s">
        <v>1</v>
      </c>
      <c r="N123" s="61" t="s">
        <v>38</v>
      </c>
      <c r="O123" s="61" t="s">
        <v>123</v>
      </c>
      <c r="P123" s="61" t="s">
        <v>124</v>
      </c>
      <c r="Q123" s="61" t="s">
        <v>125</v>
      </c>
      <c r="R123" s="61" t="s">
        <v>126</v>
      </c>
      <c r="S123" s="61" t="s">
        <v>127</v>
      </c>
      <c r="T123" s="62" t="s">
        <v>128</v>
      </c>
    </row>
    <row r="124" spans="2:65" s="1" customFormat="1" ht="22.9" customHeight="1">
      <c r="B124" s="31"/>
      <c r="C124" s="65" t="s">
        <v>102</v>
      </c>
      <c r="J124" s="122">
        <f>BK124</f>
        <v>0</v>
      </c>
      <c r="L124" s="31"/>
      <c r="M124" s="63"/>
      <c r="N124" s="55"/>
      <c r="O124" s="55"/>
      <c r="P124" s="123">
        <f>P125+P164</f>
        <v>0</v>
      </c>
      <c r="Q124" s="55"/>
      <c r="R124" s="123">
        <f>R125+R164</f>
        <v>2.0042600000000001E-2</v>
      </c>
      <c r="S124" s="55"/>
      <c r="T124" s="124">
        <f>T125+T164</f>
        <v>0</v>
      </c>
      <c r="AT124" s="16" t="s">
        <v>73</v>
      </c>
      <c r="AU124" s="16" t="s">
        <v>103</v>
      </c>
      <c r="BK124" s="125">
        <f>BK125+BK164</f>
        <v>0</v>
      </c>
    </row>
    <row r="125" spans="2:65" s="11" customFormat="1" ht="25.9" customHeight="1">
      <c r="B125" s="126"/>
      <c r="D125" s="127" t="s">
        <v>73</v>
      </c>
      <c r="E125" s="128" t="s">
        <v>129</v>
      </c>
      <c r="F125" s="128" t="s">
        <v>130</v>
      </c>
      <c r="I125" s="129"/>
      <c r="J125" s="130">
        <f>BK125</f>
        <v>0</v>
      </c>
      <c r="L125" s="126"/>
      <c r="M125" s="131"/>
      <c r="P125" s="132">
        <f>P126+P137+P139+P160+P162</f>
        <v>0</v>
      </c>
      <c r="R125" s="132">
        <f>R126+R137+R139+R160+R162</f>
        <v>2.0042600000000001E-2</v>
      </c>
      <c r="T125" s="133">
        <f>T126+T137+T139+T160+T162</f>
        <v>0</v>
      </c>
      <c r="AR125" s="127" t="s">
        <v>82</v>
      </c>
      <c r="AT125" s="134" t="s">
        <v>73</v>
      </c>
      <c r="AU125" s="134" t="s">
        <v>74</v>
      </c>
      <c r="AY125" s="127" t="s">
        <v>131</v>
      </c>
      <c r="BK125" s="135">
        <f>BK126+BK137+BK139+BK160+BK162</f>
        <v>0</v>
      </c>
    </row>
    <row r="126" spans="2:65" s="11" customFormat="1" ht="22.9" customHeight="1">
      <c r="B126" s="126"/>
      <c r="D126" s="127" t="s">
        <v>73</v>
      </c>
      <c r="E126" s="136" t="s">
        <v>82</v>
      </c>
      <c r="F126" s="136" t="s">
        <v>132</v>
      </c>
      <c r="I126" s="129"/>
      <c r="J126" s="137">
        <f>BK126</f>
        <v>0</v>
      </c>
      <c r="L126" s="126"/>
      <c r="M126" s="131"/>
      <c r="P126" s="132">
        <f>SUM(P127:P136)</f>
        <v>0</v>
      </c>
      <c r="R126" s="132">
        <f>SUM(R127:R136)</f>
        <v>0</v>
      </c>
      <c r="T126" s="133">
        <f>SUM(T127:T136)</f>
        <v>0</v>
      </c>
      <c r="AR126" s="127" t="s">
        <v>82</v>
      </c>
      <c r="AT126" s="134" t="s">
        <v>73</v>
      </c>
      <c r="AU126" s="134" t="s">
        <v>82</v>
      </c>
      <c r="AY126" s="127" t="s">
        <v>131</v>
      </c>
      <c r="BK126" s="135">
        <f>SUM(BK127:BK136)</f>
        <v>0</v>
      </c>
    </row>
    <row r="127" spans="2:65" s="1" customFormat="1" ht="16.5" customHeight="1">
      <c r="B127" s="138"/>
      <c r="C127" s="139" t="s">
        <v>82</v>
      </c>
      <c r="D127" s="139" t="s">
        <v>133</v>
      </c>
      <c r="E127" s="140" t="s">
        <v>511</v>
      </c>
      <c r="F127" s="141" t="s">
        <v>512</v>
      </c>
      <c r="G127" s="142" t="s">
        <v>166</v>
      </c>
      <c r="H127" s="143">
        <v>36</v>
      </c>
      <c r="I127" s="144"/>
      <c r="J127" s="145">
        <f t="shared" ref="J127:J136" si="0">ROUND(I127*H127,2)</f>
        <v>0</v>
      </c>
      <c r="K127" s="146"/>
      <c r="L127" s="31"/>
      <c r="M127" s="147" t="s">
        <v>1</v>
      </c>
      <c r="N127" s="148" t="s">
        <v>40</v>
      </c>
      <c r="P127" s="149">
        <f t="shared" ref="P127:P136" si="1">O127*H127</f>
        <v>0</v>
      </c>
      <c r="Q127" s="149">
        <v>0</v>
      </c>
      <c r="R127" s="149">
        <f t="shared" ref="R127:R136" si="2">Q127*H127</f>
        <v>0</v>
      </c>
      <c r="S127" s="149">
        <v>0</v>
      </c>
      <c r="T127" s="150">
        <f t="shared" ref="T127:T136" si="3">S127*H127</f>
        <v>0</v>
      </c>
      <c r="AR127" s="151" t="s">
        <v>137</v>
      </c>
      <c r="AT127" s="151" t="s">
        <v>133</v>
      </c>
      <c r="AU127" s="151" t="s">
        <v>138</v>
      </c>
      <c r="AY127" s="16" t="s">
        <v>131</v>
      </c>
      <c r="BE127" s="152">
        <f t="shared" ref="BE127:BE136" si="4">IF(N127="základná",J127,0)</f>
        <v>0</v>
      </c>
      <c r="BF127" s="152">
        <f t="shared" ref="BF127:BF136" si="5">IF(N127="znížená",J127,0)</f>
        <v>0</v>
      </c>
      <c r="BG127" s="152">
        <f t="shared" ref="BG127:BG136" si="6">IF(N127="zákl. prenesená",J127,0)</f>
        <v>0</v>
      </c>
      <c r="BH127" s="152">
        <f t="shared" ref="BH127:BH136" si="7">IF(N127="zníž. prenesená",J127,0)</f>
        <v>0</v>
      </c>
      <c r="BI127" s="152">
        <f t="shared" ref="BI127:BI136" si="8">IF(N127="nulová",J127,0)</f>
        <v>0</v>
      </c>
      <c r="BJ127" s="16" t="s">
        <v>138</v>
      </c>
      <c r="BK127" s="152">
        <f t="shared" ref="BK127:BK136" si="9">ROUND(I127*H127,2)</f>
        <v>0</v>
      </c>
      <c r="BL127" s="16" t="s">
        <v>137</v>
      </c>
      <c r="BM127" s="151" t="s">
        <v>138</v>
      </c>
    </row>
    <row r="128" spans="2:65" s="1" customFormat="1" ht="37.9" customHeight="1">
      <c r="B128" s="138"/>
      <c r="C128" s="139" t="s">
        <v>138</v>
      </c>
      <c r="D128" s="139" t="s">
        <v>133</v>
      </c>
      <c r="E128" s="140" t="s">
        <v>513</v>
      </c>
      <c r="F128" s="141" t="s">
        <v>514</v>
      </c>
      <c r="G128" s="142" t="s">
        <v>166</v>
      </c>
      <c r="H128" s="143">
        <v>11.88</v>
      </c>
      <c r="I128" s="144"/>
      <c r="J128" s="145">
        <f t="shared" si="0"/>
        <v>0</v>
      </c>
      <c r="K128" s="146"/>
      <c r="L128" s="31"/>
      <c r="M128" s="147" t="s">
        <v>1</v>
      </c>
      <c r="N128" s="148" t="s">
        <v>40</v>
      </c>
      <c r="P128" s="149">
        <f t="shared" si="1"/>
        <v>0</v>
      </c>
      <c r="Q128" s="149">
        <v>0</v>
      </c>
      <c r="R128" s="149">
        <f t="shared" si="2"/>
        <v>0</v>
      </c>
      <c r="S128" s="149">
        <v>0</v>
      </c>
      <c r="T128" s="150">
        <f t="shared" si="3"/>
        <v>0</v>
      </c>
      <c r="AR128" s="151" t="s">
        <v>137</v>
      </c>
      <c r="AT128" s="151" t="s">
        <v>133</v>
      </c>
      <c r="AU128" s="151" t="s">
        <v>138</v>
      </c>
      <c r="AY128" s="16" t="s">
        <v>131</v>
      </c>
      <c r="BE128" s="152">
        <f t="shared" si="4"/>
        <v>0</v>
      </c>
      <c r="BF128" s="152">
        <f t="shared" si="5"/>
        <v>0</v>
      </c>
      <c r="BG128" s="152">
        <f t="shared" si="6"/>
        <v>0</v>
      </c>
      <c r="BH128" s="152">
        <f t="shared" si="7"/>
        <v>0</v>
      </c>
      <c r="BI128" s="152">
        <f t="shared" si="8"/>
        <v>0</v>
      </c>
      <c r="BJ128" s="16" t="s">
        <v>138</v>
      </c>
      <c r="BK128" s="152">
        <f t="shared" si="9"/>
        <v>0</v>
      </c>
      <c r="BL128" s="16" t="s">
        <v>137</v>
      </c>
      <c r="BM128" s="151" t="s">
        <v>137</v>
      </c>
    </row>
    <row r="129" spans="2:65" s="1" customFormat="1" ht="33" customHeight="1">
      <c r="B129" s="138"/>
      <c r="C129" s="139" t="s">
        <v>142</v>
      </c>
      <c r="D129" s="139" t="s">
        <v>133</v>
      </c>
      <c r="E129" s="140" t="s">
        <v>515</v>
      </c>
      <c r="F129" s="141" t="s">
        <v>516</v>
      </c>
      <c r="G129" s="142" t="s">
        <v>166</v>
      </c>
      <c r="H129" s="143">
        <v>10</v>
      </c>
      <c r="I129" s="144"/>
      <c r="J129" s="145">
        <f t="shared" si="0"/>
        <v>0</v>
      </c>
      <c r="K129" s="146"/>
      <c r="L129" s="31"/>
      <c r="M129" s="147" t="s">
        <v>1</v>
      </c>
      <c r="N129" s="148" t="s">
        <v>40</v>
      </c>
      <c r="P129" s="149">
        <f t="shared" si="1"/>
        <v>0</v>
      </c>
      <c r="Q129" s="149">
        <v>0</v>
      </c>
      <c r="R129" s="149">
        <f t="shared" si="2"/>
        <v>0</v>
      </c>
      <c r="S129" s="149">
        <v>0</v>
      </c>
      <c r="T129" s="150">
        <f t="shared" si="3"/>
        <v>0</v>
      </c>
      <c r="AR129" s="151" t="s">
        <v>137</v>
      </c>
      <c r="AT129" s="151" t="s">
        <v>133</v>
      </c>
      <c r="AU129" s="151" t="s">
        <v>138</v>
      </c>
      <c r="AY129" s="16" t="s">
        <v>131</v>
      </c>
      <c r="BE129" s="152">
        <f t="shared" si="4"/>
        <v>0</v>
      </c>
      <c r="BF129" s="152">
        <f t="shared" si="5"/>
        <v>0</v>
      </c>
      <c r="BG129" s="152">
        <f t="shared" si="6"/>
        <v>0</v>
      </c>
      <c r="BH129" s="152">
        <f t="shared" si="7"/>
        <v>0</v>
      </c>
      <c r="BI129" s="152">
        <f t="shared" si="8"/>
        <v>0</v>
      </c>
      <c r="BJ129" s="16" t="s">
        <v>138</v>
      </c>
      <c r="BK129" s="152">
        <f t="shared" si="9"/>
        <v>0</v>
      </c>
      <c r="BL129" s="16" t="s">
        <v>137</v>
      </c>
      <c r="BM129" s="151" t="s">
        <v>145</v>
      </c>
    </row>
    <row r="130" spans="2:65" s="1" customFormat="1" ht="37.9" customHeight="1">
      <c r="B130" s="138"/>
      <c r="C130" s="139" t="s">
        <v>137</v>
      </c>
      <c r="D130" s="139" t="s">
        <v>133</v>
      </c>
      <c r="E130" s="140" t="s">
        <v>193</v>
      </c>
      <c r="F130" s="141" t="s">
        <v>194</v>
      </c>
      <c r="G130" s="142" t="s">
        <v>166</v>
      </c>
      <c r="H130" s="143">
        <v>70</v>
      </c>
      <c r="I130" s="144"/>
      <c r="J130" s="145">
        <f t="shared" si="0"/>
        <v>0</v>
      </c>
      <c r="K130" s="146"/>
      <c r="L130" s="31"/>
      <c r="M130" s="147" t="s">
        <v>1</v>
      </c>
      <c r="N130" s="148" t="s">
        <v>40</v>
      </c>
      <c r="P130" s="149">
        <f t="shared" si="1"/>
        <v>0</v>
      </c>
      <c r="Q130" s="149">
        <v>0</v>
      </c>
      <c r="R130" s="149">
        <f t="shared" si="2"/>
        <v>0</v>
      </c>
      <c r="S130" s="149">
        <v>0</v>
      </c>
      <c r="T130" s="150">
        <f t="shared" si="3"/>
        <v>0</v>
      </c>
      <c r="AR130" s="151" t="s">
        <v>137</v>
      </c>
      <c r="AT130" s="151" t="s">
        <v>133</v>
      </c>
      <c r="AU130" s="151" t="s">
        <v>138</v>
      </c>
      <c r="AY130" s="16" t="s">
        <v>131</v>
      </c>
      <c r="BE130" s="152">
        <f t="shared" si="4"/>
        <v>0</v>
      </c>
      <c r="BF130" s="152">
        <f t="shared" si="5"/>
        <v>0</v>
      </c>
      <c r="BG130" s="152">
        <f t="shared" si="6"/>
        <v>0</v>
      </c>
      <c r="BH130" s="152">
        <f t="shared" si="7"/>
        <v>0</v>
      </c>
      <c r="BI130" s="152">
        <f t="shared" si="8"/>
        <v>0</v>
      </c>
      <c r="BJ130" s="16" t="s">
        <v>138</v>
      </c>
      <c r="BK130" s="152">
        <f t="shared" si="9"/>
        <v>0</v>
      </c>
      <c r="BL130" s="16" t="s">
        <v>137</v>
      </c>
      <c r="BM130" s="151" t="s">
        <v>148</v>
      </c>
    </row>
    <row r="131" spans="2:65" s="1" customFormat="1" ht="24.2" customHeight="1">
      <c r="B131" s="138"/>
      <c r="C131" s="139" t="s">
        <v>152</v>
      </c>
      <c r="D131" s="139" t="s">
        <v>133</v>
      </c>
      <c r="E131" s="140" t="s">
        <v>517</v>
      </c>
      <c r="F131" s="141" t="s">
        <v>518</v>
      </c>
      <c r="G131" s="142" t="s">
        <v>166</v>
      </c>
      <c r="H131" s="143">
        <v>10</v>
      </c>
      <c r="I131" s="144"/>
      <c r="J131" s="145">
        <f t="shared" si="0"/>
        <v>0</v>
      </c>
      <c r="K131" s="146"/>
      <c r="L131" s="31"/>
      <c r="M131" s="147" t="s">
        <v>1</v>
      </c>
      <c r="N131" s="148" t="s">
        <v>40</v>
      </c>
      <c r="P131" s="149">
        <f t="shared" si="1"/>
        <v>0</v>
      </c>
      <c r="Q131" s="149">
        <v>0</v>
      </c>
      <c r="R131" s="149">
        <f t="shared" si="2"/>
        <v>0</v>
      </c>
      <c r="S131" s="149">
        <v>0</v>
      </c>
      <c r="T131" s="150">
        <f t="shared" si="3"/>
        <v>0</v>
      </c>
      <c r="AR131" s="151" t="s">
        <v>137</v>
      </c>
      <c r="AT131" s="151" t="s">
        <v>133</v>
      </c>
      <c r="AU131" s="151" t="s">
        <v>138</v>
      </c>
      <c r="AY131" s="16" t="s">
        <v>131</v>
      </c>
      <c r="BE131" s="152">
        <f t="shared" si="4"/>
        <v>0</v>
      </c>
      <c r="BF131" s="152">
        <f t="shared" si="5"/>
        <v>0</v>
      </c>
      <c r="BG131" s="152">
        <f t="shared" si="6"/>
        <v>0</v>
      </c>
      <c r="BH131" s="152">
        <f t="shared" si="7"/>
        <v>0</v>
      </c>
      <c r="BI131" s="152">
        <f t="shared" si="8"/>
        <v>0</v>
      </c>
      <c r="BJ131" s="16" t="s">
        <v>138</v>
      </c>
      <c r="BK131" s="152">
        <f t="shared" si="9"/>
        <v>0</v>
      </c>
      <c r="BL131" s="16" t="s">
        <v>137</v>
      </c>
      <c r="BM131" s="151" t="s">
        <v>155</v>
      </c>
    </row>
    <row r="132" spans="2:65" s="1" customFormat="1" ht="16.5" customHeight="1">
      <c r="B132" s="138"/>
      <c r="C132" s="139" t="s">
        <v>145</v>
      </c>
      <c r="D132" s="139" t="s">
        <v>133</v>
      </c>
      <c r="E132" s="140" t="s">
        <v>211</v>
      </c>
      <c r="F132" s="141" t="s">
        <v>212</v>
      </c>
      <c r="G132" s="142" t="s">
        <v>166</v>
      </c>
      <c r="H132" s="143">
        <v>10</v>
      </c>
      <c r="I132" s="144"/>
      <c r="J132" s="145">
        <f t="shared" si="0"/>
        <v>0</v>
      </c>
      <c r="K132" s="146"/>
      <c r="L132" s="31"/>
      <c r="M132" s="147" t="s">
        <v>1</v>
      </c>
      <c r="N132" s="148" t="s">
        <v>40</v>
      </c>
      <c r="P132" s="149">
        <f t="shared" si="1"/>
        <v>0</v>
      </c>
      <c r="Q132" s="149">
        <v>0</v>
      </c>
      <c r="R132" s="149">
        <f t="shared" si="2"/>
        <v>0</v>
      </c>
      <c r="S132" s="149">
        <v>0</v>
      </c>
      <c r="T132" s="150">
        <f t="shared" si="3"/>
        <v>0</v>
      </c>
      <c r="AR132" s="151" t="s">
        <v>137</v>
      </c>
      <c r="AT132" s="151" t="s">
        <v>133</v>
      </c>
      <c r="AU132" s="151" t="s">
        <v>138</v>
      </c>
      <c r="AY132" s="16" t="s">
        <v>131</v>
      </c>
      <c r="BE132" s="152">
        <f t="shared" si="4"/>
        <v>0</v>
      </c>
      <c r="BF132" s="152">
        <f t="shared" si="5"/>
        <v>0</v>
      </c>
      <c r="BG132" s="152">
        <f t="shared" si="6"/>
        <v>0</v>
      </c>
      <c r="BH132" s="152">
        <f t="shared" si="7"/>
        <v>0</v>
      </c>
      <c r="BI132" s="152">
        <f t="shared" si="8"/>
        <v>0</v>
      </c>
      <c r="BJ132" s="16" t="s">
        <v>138</v>
      </c>
      <c r="BK132" s="152">
        <f t="shared" si="9"/>
        <v>0</v>
      </c>
      <c r="BL132" s="16" t="s">
        <v>137</v>
      </c>
      <c r="BM132" s="151" t="s">
        <v>159</v>
      </c>
    </row>
    <row r="133" spans="2:65" s="1" customFormat="1" ht="24.2" customHeight="1">
      <c r="B133" s="138"/>
      <c r="C133" s="139" t="s">
        <v>160</v>
      </c>
      <c r="D133" s="139" t="s">
        <v>133</v>
      </c>
      <c r="E133" s="140" t="s">
        <v>215</v>
      </c>
      <c r="F133" s="141" t="s">
        <v>216</v>
      </c>
      <c r="G133" s="142" t="s">
        <v>217</v>
      </c>
      <c r="H133" s="143">
        <v>19</v>
      </c>
      <c r="I133" s="144"/>
      <c r="J133" s="145">
        <f t="shared" si="0"/>
        <v>0</v>
      </c>
      <c r="K133" s="146"/>
      <c r="L133" s="31"/>
      <c r="M133" s="147" t="s">
        <v>1</v>
      </c>
      <c r="N133" s="148" t="s">
        <v>40</v>
      </c>
      <c r="P133" s="149">
        <f t="shared" si="1"/>
        <v>0</v>
      </c>
      <c r="Q133" s="149">
        <v>0</v>
      </c>
      <c r="R133" s="149">
        <f t="shared" si="2"/>
        <v>0</v>
      </c>
      <c r="S133" s="149">
        <v>0</v>
      </c>
      <c r="T133" s="150">
        <f t="shared" si="3"/>
        <v>0</v>
      </c>
      <c r="AR133" s="151" t="s">
        <v>137</v>
      </c>
      <c r="AT133" s="151" t="s">
        <v>133</v>
      </c>
      <c r="AU133" s="151" t="s">
        <v>138</v>
      </c>
      <c r="AY133" s="16" t="s">
        <v>131</v>
      </c>
      <c r="BE133" s="152">
        <f t="shared" si="4"/>
        <v>0</v>
      </c>
      <c r="BF133" s="152">
        <f t="shared" si="5"/>
        <v>0</v>
      </c>
      <c r="BG133" s="152">
        <f t="shared" si="6"/>
        <v>0</v>
      </c>
      <c r="BH133" s="152">
        <f t="shared" si="7"/>
        <v>0</v>
      </c>
      <c r="BI133" s="152">
        <f t="shared" si="8"/>
        <v>0</v>
      </c>
      <c r="BJ133" s="16" t="s">
        <v>138</v>
      </c>
      <c r="BK133" s="152">
        <f t="shared" si="9"/>
        <v>0</v>
      </c>
      <c r="BL133" s="16" t="s">
        <v>137</v>
      </c>
      <c r="BM133" s="151" t="s">
        <v>163</v>
      </c>
    </row>
    <row r="134" spans="2:65" s="1" customFormat="1" ht="24.2" customHeight="1">
      <c r="B134" s="138"/>
      <c r="C134" s="139" t="s">
        <v>148</v>
      </c>
      <c r="D134" s="139" t="s">
        <v>133</v>
      </c>
      <c r="E134" s="140" t="s">
        <v>519</v>
      </c>
      <c r="F134" s="141" t="s">
        <v>520</v>
      </c>
      <c r="G134" s="142" t="s">
        <v>166</v>
      </c>
      <c r="H134" s="143">
        <v>26</v>
      </c>
      <c r="I134" s="144"/>
      <c r="J134" s="145">
        <f t="shared" si="0"/>
        <v>0</v>
      </c>
      <c r="K134" s="146"/>
      <c r="L134" s="31"/>
      <c r="M134" s="147" t="s">
        <v>1</v>
      </c>
      <c r="N134" s="148" t="s">
        <v>40</v>
      </c>
      <c r="P134" s="149">
        <f t="shared" si="1"/>
        <v>0</v>
      </c>
      <c r="Q134" s="149">
        <v>0</v>
      </c>
      <c r="R134" s="149">
        <f t="shared" si="2"/>
        <v>0</v>
      </c>
      <c r="S134" s="149">
        <v>0</v>
      </c>
      <c r="T134" s="150">
        <f t="shared" si="3"/>
        <v>0</v>
      </c>
      <c r="AR134" s="151" t="s">
        <v>137</v>
      </c>
      <c r="AT134" s="151" t="s">
        <v>133</v>
      </c>
      <c r="AU134" s="151" t="s">
        <v>138</v>
      </c>
      <c r="AY134" s="16" t="s">
        <v>131</v>
      </c>
      <c r="BE134" s="152">
        <f t="shared" si="4"/>
        <v>0</v>
      </c>
      <c r="BF134" s="152">
        <f t="shared" si="5"/>
        <v>0</v>
      </c>
      <c r="BG134" s="152">
        <f t="shared" si="6"/>
        <v>0</v>
      </c>
      <c r="BH134" s="152">
        <f t="shared" si="7"/>
        <v>0</v>
      </c>
      <c r="BI134" s="152">
        <f t="shared" si="8"/>
        <v>0</v>
      </c>
      <c r="BJ134" s="16" t="s">
        <v>138</v>
      </c>
      <c r="BK134" s="152">
        <f t="shared" si="9"/>
        <v>0</v>
      </c>
      <c r="BL134" s="16" t="s">
        <v>137</v>
      </c>
      <c r="BM134" s="151" t="s">
        <v>167</v>
      </c>
    </row>
    <row r="135" spans="2:65" s="1" customFormat="1" ht="24.2" customHeight="1">
      <c r="B135" s="138"/>
      <c r="C135" s="139" t="s">
        <v>169</v>
      </c>
      <c r="D135" s="139" t="s">
        <v>133</v>
      </c>
      <c r="E135" s="140" t="s">
        <v>521</v>
      </c>
      <c r="F135" s="141" t="s">
        <v>522</v>
      </c>
      <c r="G135" s="142" t="s">
        <v>166</v>
      </c>
      <c r="H135" s="143">
        <v>6</v>
      </c>
      <c r="I135" s="144"/>
      <c r="J135" s="145">
        <f t="shared" si="0"/>
        <v>0</v>
      </c>
      <c r="K135" s="146"/>
      <c r="L135" s="31"/>
      <c r="M135" s="147" t="s">
        <v>1</v>
      </c>
      <c r="N135" s="148" t="s">
        <v>40</v>
      </c>
      <c r="P135" s="149">
        <f t="shared" si="1"/>
        <v>0</v>
      </c>
      <c r="Q135" s="149">
        <v>0</v>
      </c>
      <c r="R135" s="149">
        <f t="shared" si="2"/>
        <v>0</v>
      </c>
      <c r="S135" s="149">
        <v>0</v>
      </c>
      <c r="T135" s="150">
        <f t="shared" si="3"/>
        <v>0</v>
      </c>
      <c r="AR135" s="151" t="s">
        <v>137</v>
      </c>
      <c r="AT135" s="151" t="s">
        <v>133</v>
      </c>
      <c r="AU135" s="151" t="s">
        <v>138</v>
      </c>
      <c r="AY135" s="16" t="s">
        <v>131</v>
      </c>
      <c r="BE135" s="152">
        <f t="shared" si="4"/>
        <v>0</v>
      </c>
      <c r="BF135" s="152">
        <f t="shared" si="5"/>
        <v>0</v>
      </c>
      <c r="BG135" s="152">
        <f t="shared" si="6"/>
        <v>0</v>
      </c>
      <c r="BH135" s="152">
        <f t="shared" si="7"/>
        <v>0</v>
      </c>
      <c r="BI135" s="152">
        <f t="shared" si="8"/>
        <v>0</v>
      </c>
      <c r="BJ135" s="16" t="s">
        <v>138</v>
      </c>
      <c r="BK135" s="152">
        <f t="shared" si="9"/>
        <v>0</v>
      </c>
      <c r="BL135" s="16" t="s">
        <v>137</v>
      </c>
      <c r="BM135" s="151" t="s">
        <v>172</v>
      </c>
    </row>
    <row r="136" spans="2:65" s="1" customFormat="1" ht="16.5" customHeight="1">
      <c r="B136" s="138"/>
      <c r="C136" s="168" t="s">
        <v>155</v>
      </c>
      <c r="D136" s="168" t="s">
        <v>233</v>
      </c>
      <c r="E136" s="169" t="s">
        <v>523</v>
      </c>
      <c r="F136" s="170" t="s">
        <v>524</v>
      </c>
      <c r="G136" s="171" t="s">
        <v>217</v>
      </c>
      <c r="H136" s="172">
        <v>10.8</v>
      </c>
      <c r="I136" s="173"/>
      <c r="J136" s="174">
        <f t="shared" si="0"/>
        <v>0</v>
      </c>
      <c r="K136" s="175"/>
      <c r="L136" s="176"/>
      <c r="M136" s="177" t="s">
        <v>1</v>
      </c>
      <c r="N136" s="178" t="s">
        <v>40</v>
      </c>
      <c r="P136" s="149">
        <f t="shared" si="1"/>
        <v>0</v>
      </c>
      <c r="Q136" s="149">
        <v>0</v>
      </c>
      <c r="R136" s="149">
        <f t="shared" si="2"/>
        <v>0</v>
      </c>
      <c r="S136" s="149">
        <v>0</v>
      </c>
      <c r="T136" s="150">
        <f t="shared" si="3"/>
        <v>0</v>
      </c>
      <c r="AR136" s="151" t="s">
        <v>148</v>
      </c>
      <c r="AT136" s="151" t="s">
        <v>233</v>
      </c>
      <c r="AU136" s="151" t="s">
        <v>138</v>
      </c>
      <c r="AY136" s="16" t="s">
        <v>131</v>
      </c>
      <c r="BE136" s="152">
        <f t="shared" si="4"/>
        <v>0</v>
      </c>
      <c r="BF136" s="152">
        <f t="shared" si="5"/>
        <v>0</v>
      </c>
      <c r="BG136" s="152">
        <f t="shared" si="6"/>
        <v>0</v>
      </c>
      <c r="BH136" s="152">
        <f t="shared" si="7"/>
        <v>0</v>
      </c>
      <c r="BI136" s="152">
        <f t="shared" si="8"/>
        <v>0</v>
      </c>
      <c r="BJ136" s="16" t="s">
        <v>138</v>
      </c>
      <c r="BK136" s="152">
        <f t="shared" si="9"/>
        <v>0</v>
      </c>
      <c r="BL136" s="16" t="s">
        <v>137</v>
      </c>
      <c r="BM136" s="151" t="s">
        <v>177</v>
      </c>
    </row>
    <row r="137" spans="2:65" s="11" customFormat="1" ht="22.9" customHeight="1">
      <c r="B137" s="126"/>
      <c r="D137" s="127" t="s">
        <v>73</v>
      </c>
      <c r="E137" s="136" t="s">
        <v>137</v>
      </c>
      <c r="F137" s="136" t="s">
        <v>525</v>
      </c>
      <c r="I137" s="129"/>
      <c r="J137" s="137">
        <f>BK137</f>
        <v>0</v>
      </c>
      <c r="L137" s="126"/>
      <c r="M137" s="131"/>
      <c r="P137" s="132">
        <f>P138</f>
        <v>0</v>
      </c>
      <c r="R137" s="132">
        <f>R138</f>
        <v>0</v>
      </c>
      <c r="T137" s="133">
        <f>T138</f>
        <v>0</v>
      </c>
      <c r="AR137" s="127" t="s">
        <v>82</v>
      </c>
      <c r="AT137" s="134" t="s">
        <v>73</v>
      </c>
      <c r="AU137" s="134" t="s">
        <v>82</v>
      </c>
      <c r="AY137" s="127" t="s">
        <v>131</v>
      </c>
      <c r="BK137" s="135">
        <f>BK138</f>
        <v>0</v>
      </c>
    </row>
    <row r="138" spans="2:65" s="1" customFormat="1" ht="37.9" customHeight="1">
      <c r="B138" s="138"/>
      <c r="C138" s="139" t="s">
        <v>178</v>
      </c>
      <c r="D138" s="139" t="s">
        <v>133</v>
      </c>
      <c r="E138" s="140" t="s">
        <v>526</v>
      </c>
      <c r="F138" s="141" t="s">
        <v>527</v>
      </c>
      <c r="G138" s="142" t="s">
        <v>166</v>
      </c>
      <c r="H138" s="143">
        <v>4</v>
      </c>
      <c r="I138" s="144"/>
      <c r="J138" s="145">
        <f>ROUND(I138*H138,2)</f>
        <v>0</v>
      </c>
      <c r="K138" s="146"/>
      <c r="L138" s="31"/>
      <c r="M138" s="147" t="s">
        <v>1</v>
      </c>
      <c r="N138" s="148" t="s">
        <v>40</v>
      </c>
      <c r="P138" s="149">
        <f>O138*H138</f>
        <v>0</v>
      </c>
      <c r="Q138" s="149">
        <v>0</v>
      </c>
      <c r="R138" s="149">
        <f>Q138*H138</f>
        <v>0</v>
      </c>
      <c r="S138" s="149">
        <v>0</v>
      </c>
      <c r="T138" s="150">
        <f>S138*H138</f>
        <v>0</v>
      </c>
      <c r="AR138" s="151" t="s">
        <v>137</v>
      </c>
      <c r="AT138" s="151" t="s">
        <v>133</v>
      </c>
      <c r="AU138" s="151" t="s">
        <v>138</v>
      </c>
      <c r="AY138" s="16" t="s">
        <v>131</v>
      </c>
      <c r="BE138" s="152">
        <f>IF(N138="základná",J138,0)</f>
        <v>0</v>
      </c>
      <c r="BF138" s="152">
        <f>IF(N138="znížená",J138,0)</f>
        <v>0</v>
      </c>
      <c r="BG138" s="152">
        <f>IF(N138="zákl. prenesená",J138,0)</f>
        <v>0</v>
      </c>
      <c r="BH138" s="152">
        <f>IF(N138="zníž. prenesená",J138,0)</f>
        <v>0</v>
      </c>
      <c r="BI138" s="152">
        <f>IF(N138="nulová",J138,0)</f>
        <v>0</v>
      </c>
      <c r="BJ138" s="16" t="s">
        <v>138</v>
      </c>
      <c r="BK138" s="152">
        <f>ROUND(I138*H138,2)</f>
        <v>0</v>
      </c>
      <c r="BL138" s="16" t="s">
        <v>137</v>
      </c>
      <c r="BM138" s="151" t="s">
        <v>181</v>
      </c>
    </row>
    <row r="139" spans="2:65" s="11" customFormat="1" ht="22.9" customHeight="1">
      <c r="B139" s="126"/>
      <c r="D139" s="127" t="s">
        <v>73</v>
      </c>
      <c r="E139" s="136" t="s">
        <v>148</v>
      </c>
      <c r="F139" s="136" t="s">
        <v>528</v>
      </c>
      <c r="I139" s="129"/>
      <c r="J139" s="137">
        <f>BK139</f>
        <v>0</v>
      </c>
      <c r="L139" s="126"/>
      <c r="M139" s="131"/>
      <c r="P139" s="132">
        <f>SUM(P140:P159)</f>
        <v>0</v>
      </c>
      <c r="R139" s="132">
        <f>SUM(R140:R159)</f>
        <v>2.0042600000000001E-2</v>
      </c>
      <c r="T139" s="133">
        <f>SUM(T140:T159)</f>
        <v>0</v>
      </c>
      <c r="AR139" s="127" t="s">
        <v>82</v>
      </c>
      <c r="AT139" s="134" t="s">
        <v>73</v>
      </c>
      <c r="AU139" s="134" t="s">
        <v>82</v>
      </c>
      <c r="AY139" s="127" t="s">
        <v>131</v>
      </c>
      <c r="BK139" s="135">
        <f>SUM(BK140:BK159)</f>
        <v>0</v>
      </c>
    </row>
    <row r="140" spans="2:65" s="1" customFormat="1" ht="37.9" customHeight="1">
      <c r="B140" s="138"/>
      <c r="C140" s="139" t="s">
        <v>159</v>
      </c>
      <c r="D140" s="139" t="s">
        <v>133</v>
      </c>
      <c r="E140" s="140" t="s">
        <v>529</v>
      </c>
      <c r="F140" s="141" t="s">
        <v>530</v>
      </c>
      <c r="G140" s="142" t="s">
        <v>358</v>
      </c>
      <c r="H140" s="143">
        <v>15</v>
      </c>
      <c r="I140" s="144"/>
      <c r="J140" s="145">
        <f t="shared" ref="J140:J159" si="10">ROUND(I140*H140,2)</f>
        <v>0</v>
      </c>
      <c r="K140" s="146"/>
      <c r="L140" s="31"/>
      <c r="M140" s="147" t="s">
        <v>1</v>
      </c>
      <c r="N140" s="148" t="s">
        <v>40</v>
      </c>
      <c r="P140" s="149">
        <f t="shared" ref="P140:P159" si="11">O140*H140</f>
        <v>0</v>
      </c>
      <c r="Q140" s="149">
        <v>0</v>
      </c>
      <c r="R140" s="149">
        <f t="shared" ref="R140:R159" si="12">Q140*H140</f>
        <v>0</v>
      </c>
      <c r="S140" s="149">
        <v>0</v>
      </c>
      <c r="T140" s="150">
        <f t="shared" ref="T140:T159" si="13">S140*H140</f>
        <v>0</v>
      </c>
      <c r="AR140" s="151" t="s">
        <v>137</v>
      </c>
      <c r="AT140" s="151" t="s">
        <v>133</v>
      </c>
      <c r="AU140" s="151" t="s">
        <v>138</v>
      </c>
      <c r="AY140" s="16" t="s">
        <v>131</v>
      </c>
      <c r="BE140" s="152">
        <f t="shared" ref="BE140:BE159" si="14">IF(N140="základná",J140,0)</f>
        <v>0</v>
      </c>
      <c r="BF140" s="152">
        <f t="shared" ref="BF140:BF159" si="15">IF(N140="znížená",J140,0)</f>
        <v>0</v>
      </c>
      <c r="BG140" s="152">
        <f t="shared" ref="BG140:BG159" si="16">IF(N140="zákl. prenesená",J140,0)</f>
        <v>0</v>
      </c>
      <c r="BH140" s="152">
        <f t="shared" ref="BH140:BH159" si="17">IF(N140="zníž. prenesená",J140,0)</f>
        <v>0</v>
      </c>
      <c r="BI140" s="152">
        <f t="shared" ref="BI140:BI159" si="18">IF(N140="nulová",J140,0)</f>
        <v>0</v>
      </c>
      <c r="BJ140" s="16" t="s">
        <v>138</v>
      </c>
      <c r="BK140" s="152">
        <f t="shared" ref="BK140:BK159" si="19">ROUND(I140*H140,2)</f>
        <v>0</v>
      </c>
      <c r="BL140" s="16" t="s">
        <v>137</v>
      </c>
      <c r="BM140" s="151" t="s">
        <v>184</v>
      </c>
    </row>
    <row r="141" spans="2:65" s="1" customFormat="1" ht="24.2" customHeight="1">
      <c r="B141" s="138"/>
      <c r="C141" s="168" t="s">
        <v>185</v>
      </c>
      <c r="D141" s="168" t="s">
        <v>233</v>
      </c>
      <c r="E141" s="169" t="s">
        <v>531</v>
      </c>
      <c r="F141" s="170" t="s">
        <v>532</v>
      </c>
      <c r="G141" s="171" t="s">
        <v>358</v>
      </c>
      <c r="H141" s="172">
        <v>15</v>
      </c>
      <c r="I141" s="173"/>
      <c r="J141" s="174">
        <f t="shared" si="10"/>
        <v>0</v>
      </c>
      <c r="K141" s="175"/>
      <c r="L141" s="176"/>
      <c r="M141" s="177" t="s">
        <v>1</v>
      </c>
      <c r="N141" s="178" t="s">
        <v>40</v>
      </c>
      <c r="P141" s="149">
        <f t="shared" si="11"/>
        <v>0</v>
      </c>
      <c r="Q141" s="149">
        <v>0</v>
      </c>
      <c r="R141" s="149">
        <f t="shared" si="12"/>
        <v>0</v>
      </c>
      <c r="S141" s="149">
        <v>0</v>
      </c>
      <c r="T141" s="150">
        <f t="shared" si="13"/>
        <v>0</v>
      </c>
      <c r="AR141" s="151" t="s">
        <v>148</v>
      </c>
      <c r="AT141" s="151" t="s">
        <v>233</v>
      </c>
      <c r="AU141" s="151" t="s">
        <v>138</v>
      </c>
      <c r="AY141" s="16" t="s">
        <v>131</v>
      </c>
      <c r="BE141" s="152">
        <f t="shared" si="14"/>
        <v>0</v>
      </c>
      <c r="BF141" s="152">
        <f t="shared" si="15"/>
        <v>0</v>
      </c>
      <c r="BG141" s="152">
        <f t="shared" si="16"/>
        <v>0</v>
      </c>
      <c r="BH141" s="152">
        <f t="shared" si="17"/>
        <v>0</v>
      </c>
      <c r="BI141" s="152">
        <f t="shared" si="18"/>
        <v>0</v>
      </c>
      <c r="BJ141" s="16" t="s">
        <v>138</v>
      </c>
      <c r="BK141" s="152">
        <f t="shared" si="19"/>
        <v>0</v>
      </c>
      <c r="BL141" s="16" t="s">
        <v>137</v>
      </c>
      <c r="BM141" s="151" t="s">
        <v>188</v>
      </c>
    </row>
    <row r="142" spans="2:65" s="1" customFormat="1" ht="24.2" customHeight="1">
      <c r="B142" s="138"/>
      <c r="C142" s="139" t="s">
        <v>163</v>
      </c>
      <c r="D142" s="139" t="s">
        <v>133</v>
      </c>
      <c r="E142" s="140" t="s">
        <v>533</v>
      </c>
      <c r="F142" s="141" t="s">
        <v>534</v>
      </c>
      <c r="G142" s="142" t="s">
        <v>358</v>
      </c>
      <c r="H142" s="143">
        <v>15</v>
      </c>
      <c r="I142" s="144"/>
      <c r="J142" s="145">
        <f t="shared" si="10"/>
        <v>0</v>
      </c>
      <c r="K142" s="146"/>
      <c r="L142" s="31"/>
      <c r="M142" s="147" t="s">
        <v>1</v>
      </c>
      <c r="N142" s="148" t="s">
        <v>40</v>
      </c>
      <c r="P142" s="149">
        <f t="shared" si="11"/>
        <v>0</v>
      </c>
      <c r="Q142" s="149">
        <v>0</v>
      </c>
      <c r="R142" s="149">
        <f t="shared" si="12"/>
        <v>0</v>
      </c>
      <c r="S142" s="149">
        <v>0</v>
      </c>
      <c r="T142" s="150">
        <f t="shared" si="13"/>
        <v>0</v>
      </c>
      <c r="AR142" s="151" t="s">
        <v>137</v>
      </c>
      <c r="AT142" s="151" t="s">
        <v>133</v>
      </c>
      <c r="AU142" s="151" t="s">
        <v>138</v>
      </c>
      <c r="AY142" s="16" t="s">
        <v>131</v>
      </c>
      <c r="BE142" s="152">
        <f t="shared" si="14"/>
        <v>0</v>
      </c>
      <c r="BF142" s="152">
        <f t="shared" si="15"/>
        <v>0</v>
      </c>
      <c r="BG142" s="152">
        <f t="shared" si="16"/>
        <v>0</v>
      </c>
      <c r="BH142" s="152">
        <f t="shared" si="17"/>
        <v>0</v>
      </c>
      <c r="BI142" s="152">
        <f t="shared" si="18"/>
        <v>0</v>
      </c>
      <c r="BJ142" s="16" t="s">
        <v>138</v>
      </c>
      <c r="BK142" s="152">
        <f t="shared" si="19"/>
        <v>0</v>
      </c>
      <c r="BL142" s="16" t="s">
        <v>137</v>
      </c>
      <c r="BM142" s="151" t="s">
        <v>191</v>
      </c>
    </row>
    <row r="143" spans="2:65" s="1" customFormat="1" ht="24.2" customHeight="1">
      <c r="B143" s="138"/>
      <c r="C143" s="139" t="s">
        <v>192</v>
      </c>
      <c r="D143" s="139" t="s">
        <v>133</v>
      </c>
      <c r="E143" s="140" t="s">
        <v>535</v>
      </c>
      <c r="F143" s="141" t="s">
        <v>536</v>
      </c>
      <c r="G143" s="142" t="s">
        <v>358</v>
      </c>
      <c r="H143" s="143">
        <v>15</v>
      </c>
      <c r="I143" s="144"/>
      <c r="J143" s="145">
        <f t="shared" si="10"/>
        <v>0</v>
      </c>
      <c r="K143" s="146"/>
      <c r="L143" s="31"/>
      <c r="M143" s="147" t="s">
        <v>1</v>
      </c>
      <c r="N143" s="148" t="s">
        <v>40</v>
      </c>
      <c r="P143" s="149">
        <f t="shared" si="11"/>
        <v>0</v>
      </c>
      <c r="Q143" s="149">
        <v>0</v>
      </c>
      <c r="R143" s="149">
        <f t="shared" si="12"/>
        <v>0</v>
      </c>
      <c r="S143" s="149">
        <v>0</v>
      </c>
      <c r="T143" s="150">
        <f t="shared" si="13"/>
        <v>0</v>
      </c>
      <c r="AR143" s="151" t="s">
        <v>137</v>
      </c>
      <c r="AT143" s="151" t="s">
        <v>133</v>
      </c>
      <c r="AU143" s="151" t="s">
        <v>138</v>
      </c>
      <c r="AY143" s="16" t="s">
        <v>131</v>
      </c>
      <c r="BE143" s="152">
        <f t="shared" si="14"/>
        <v>0</v>
      </c>
      <c r="BF143" s="152">
        <f t="shared" si="15"/>
        <v>0</v>
      </c>
      <c r="BG143" s="152">
        <f t="shared" si="16"/>
        <v>0</v>
      </c>
      <c r="BH143" s="152">
        <f t="shared" si="17"/>
        <v>0</v>
      </c>
      <c r="BI143" s="152">
        <f t="shared" si="18"/>
        <v>0</v>
      </c>
      <c r="BJ143" s="16" t="s">
        <v>138</v>
      </c>
      <c r="BK143" s="152">
        <f t="shared" si="19"/>
        <v>0</v>
      </c>
      <c r="BL143" s="16" t="s">
        <v>137</v>
      </c>
      <c r="BM143" s="151" t="s">
        <v>195</v>
      </c>
    </row>
    <row r="144" spans="2:65" s="1" customFormat="1" ht="33" customHeight="1">
      <c r="B144" s="138"/>
      <c r="C144" s="168" t="s">
        <v>167</v>
      </c>
      <c r="D144" s="168" t="s">
        <v>233</v>
      </c>
      <c r="E144" s="169" t="s">
        <v>537</v>
      </c>
      <c r="F144" s="170" t="s">
        <v>538</v>
      </c>
      <c r="G144" s="171" t="s">
        <v>141</v>
      </c>
      <c r="H144" s="172">
        <v>2.5049999999999999</v>
      </c>
      <c r="I144" s="173"/>
      <c r="J144" s="174">
        <f t="shared" si="10"/>
        <v>0</v>
      </c>
      <c r="K144" s="175"/>
      <c r="L144" s="176"/>
      <c r="M144" s="177" t="s">
        <v>1</v>
      </c>
      <c r="N144" s="178" t="s">
        <v>40</v>
      </c>
      <c r="P144" s="149">
        <f t="shared" si="11"/>
        <v>0</v>
      </c>
      <c r="Q144" s="149">
        <v>0</v>
      </c>
      <c r="R144" s="149">
        <f t="shared" si="12"/>
        <v>0</v>
      </c>
      <c r="S144" s="149">
        <v>0</v>
      </c>
      <c r="T144" s="150">
        <f t="shared" si="13"/>
        <v>0</v>
      </c>
      <c r="AR144" s="151" t="s">
        <v>148</v>
      </c>
      <c r="AT144" s="151" t="s">
        <v>233</v>
      </c>
      <c r="AU144" s="151" t="s">
        <v>138</v>
      </c>
      <c r="AY144" s="16" t="s">
        <v>131</v>
      </c>
      <c r="BE144" s="152">
        <f t="shared" si="14"/>
        <v>0</v>
      </c>
      <c r="BF144" s="152">
        <f t="shared" si="15"/>
        <v>0</v>
      </c>
      <c r="BG144" s="152">
        <f t="shared" si="16"/>
        <v>0</v>
      </c>
      <c r="BH144" s="152">
        <f t="shared" si="17"/>
        <v>0</v>
      </c>
      <c r="BI144" s="152">
        <f t="shared" si="18"/>
        <v>0</v>
      </c>
      <c r="BJ144" s="16" t="s">
        <v>138</v>
      </c>
      <c r="BK144" s="152">
        <f t="shared" si="19"/>
        <v>0</v>
      </c>
      <c r="BL144" s="16" t="s">
        <v>137</v>
      </c>
      <c r="BM144" s="151" t="s">
        <v>199</v>
      </c>
    </row>
    <row r="145" spans="2:65" s="1" customFormat="1" ht="16.5" customHeight="1">
      <c r="B145" s="138"/>
      <c r="C145" s="139" t="s">
        <v>200</v>
      </c>
      <c r="D145" s="139" t="s">
        <v>133</v>
      </c>
      <c r="E145" s="140" t="s">
        <v>539</v>
      </c>
      <c r="F145" s="141" t="s">
        <v>540</v>
      </c>
      <c r="G145" s="142" t="s">
        <v>141</v>
      </c>
      <c r="H145" s="143">
        <v>2</v>
      </c>
      <c r="I145" s="144"/>
      <c r="J145" s="145">
        <f t="shared" si="10"/>
        <v>0</v>
      </c>
      <c r="K145" s="146"/>
      <c r="L145" s="31"/>
      <c r="M145" s="147" t="s">
        <v>1</v>
      </c>
      <c r="N145" s="148" t="s">
        <v>40</v>
      </c>
      <c r="P145" s="149">
        <f t="shared" si="11"/>
        <v>0</v>
      </c>
      <c r="Q145" s="149">
        <v>0</v>
      </c>
      <c r="R145" s="149">
        <f t="shared" si="12"/>
        <v>0</v>
      </c>
      <c r="S145" s="149">
        <v>0</v>
      </c>
      <c r="T145" s="150">
        <f t="shared" si="13"/>
        <v>0</v>
      </c>
      <c r="AR145" s="151" t="s">
        <v>137</v>
      </c>
      <c r="AT145" s="151" t="s">
        <v>133</v>
      </c>
      <c r="AU145" s="151" t="s">
        <v>138</v>
      </c>
      <c r="AY145" s="16" t="s">
        <v>131</v>
      </c>
      <c r="BE145" s="152">
        <f t="shared" si="14"/>
        <v>0</v>
      </c>
      <c r="BF145" s="152">
        <f t="shared" si="15"/>
        <v>0</v>
      </c>
      <c r="BG145" s="152">
        <f t="shared" si="16"/>
        <v>0</v>
      </c>
      <c r="BH145" s="152">
        <f t="shared" si="17"/>
        <v>0</v>
      </c>
      <c r="BI145" s="152">
        <f t="shared" si="18"/>
        <v>0</v>
      </c>
      <c r="BJ145" s="16" t="s">
        <v>138</v>
      </c>
      <c r="BK145" s="152">
        <f t="shared" si="19"/>
        <v>0</v>
      </c>
      <c r="BL145" s="16" t="s">
        <v>137</v>
      </c>
      <c r="BM145" s="151" t="s">
        <v>203</v>
      </c>
    </row>
    <row r="146" spans="2:65" s="1" customFormat="1" ht="24.2" customHeight="1">
      <c r="B146" s="138"/>
      <c r="C146" s="168" t="s">
        <v>172</v>
      </c>
      <c r="D146" s="168" t="s">
        <v>233</v>
      </c>
      <c r="E146" s="169" t="s">
        <v>541</v>
      </c>
      <c r="F146" s="170" t="s">
        <v>542</v>
      </c>
      <c r="G146" s="171" t="s">
        <v>141</v>
      </c>
      <c r="H146" s="172">
        <v>2</v>
      </c>
      <c r="I146" s="173"/>
      <c r="J146" s="174">
        <f t="shared" si="10"/>
        <v>0</v>
      </c>
      <c r="K146" s="175"/>
      <c r="L146" s="176"/>
      <c r="M146" s="177" t="s">
        <v>1</v>
      </c>
      <c r="N146" s="178" t="s">
        <v>40</v>
      </c>
      <c r="P146" s="149">
        <f t="shared" si="11"/>
        <v>0</v>
      </c>
      <c r="Q146" s="149">
        <v>0</v>
      </c>
      <c r="R146" s="149">
        <f t="shared" si="12"/>
        <v>0</v>
      </c>
      <c r="S146" s="149">
        <v>0</v>
      </c>
      <c r="T146" s="150">
        <f t="shared" si="13"/>
        <v>0</v>
      </c>
      <c r="AR146" s="151" t="s">
        <v>148</v>
      </c>
      <c r="AT146" s="151" t="s">
        <v>233</v>
      </c>
      <c r="AU146" s="151" t="s">
        <v>138</v>
      </c>
      <c r="AY146" s="16" t="s">
        <v>131</v>
      </c>
      <c r="BE146" s="152">
        <f t="shared" si="14"/>
        <v>0</v>
      </c>
      <c r="BF146" s="152">
        <f t="shared" si="15"/>
        <v>0</v>
      </c>
      <c r="BG146" s="152">
        <f t="shared" si="16"/>
        <v>0</v>
      </c>
      <c r="BH146" s="152">
        <f t="shared" si="17"/>
        <v>0</v>
      </c>
      <c r="BI146" s="152">
        <f t="shared" si="18"/>
        <v>0</v>
      </c>
      <c r="BJ146" s="16" t="s">
        <v>138</v>
      </c>
      <c r="BK146" s="152">
        <f t="shared" si="19"/>
        <v>0</v>
      </c>
      <c r="BL146" s="16" t="s">
        <v>137</v>
      </c>
      <c r="BM146" s="151" t="s">
        <v>206</v>
      </c>
    </row>
    <row r="147" spans="2:65" s="1" customFormat="1" ht="24.2" customHeight="1">
      <c r="B147" s="138"/>
      <c r="C147" s="139" t="s">
        <v>207</v>
      </c>
      <c r="D147" s="139" t="s">
        <v>133</v>
      </c>
      <c r="E147" s="140" t="s">
        <v>543</v>
      </c>
      <c r="F147" s="141" t="s">
        <v>544</v>
      </c>
      <c r="G147" s="142" t="s">
        <v>141</v>
      </c>
      <c r="H147" s="143">
        <v>1</v>
      </c>
      <c r="I147" s="144"/>
      <c r="J147" s="145">
        <f t="shared" si="10"/>
        <v>0</v>
      </c>
      <c r="K147" s="146"/>
      <c r="L147" s="31"/>
      <c r="M147" s="147" t="s">
        <v>1</v>
      </c>
      <c r="N147" s="148" t="s">
        <v>40</v>
      </c>
      <c r="P147" s="149">
        <f t="shared" si="11"/>
        <v>0</v>
      </c>
      <c r="Q147" s="149">
        <v>0</v>
      </c>
      <c r="R147" s="149">
        <f t="shared" si="12"/>
        <v>0</v>
      </c>
      <c r="S147" s="149">
        <v>0</v>
      </c>
      <c r="T147" s="150">
        <f t="shared" si="13"/>
        <v>0</v>
      </c>
      <c r="AR147" s="151" t="s">
        <v>137</v>
      </c>
      <c r="AT147" s="151" t="s">
        <v>133</v>
      </c>
      <c r="AU147" s="151" t="s">
        <v>138</v>
      </c>
      <c r="AY147" s="16" t="s">
        <v>131</v>
      </c>
      <c r="BE147" s="152">
        <f t="shared" si="14"/>
        <v>0</v>
      </c>
      <c r="BF147" s="152">
        <f t="shared" si="15"/>
        <v>0</v>
      </c>
      <c r="BG147" s="152">
        <f t="shared" si="16"/>
        <v>0</v>
      </c>
      <c r="BH147" s="152">
        <f t="shared" si="17"/>
        <v>0</v>
      </c>
      <c r="BI147" s="152">
        <f t="shared" si="18"/>
        <v>0</v>
      </c>
      <c r="BJ147" s="16" t="s">
        <v>138</v>
      </c>
      <c r="BK147" s="152">
        <f t="shared" si="19"/>
        <v>0</v>
      </c>
      <c r="BL147" s="16" t="s">
        <v>137</v>
      </c>
      <c r="BM147" s="151" t="s">
        <v>210</v>
      </c>
    </row>
    <row r="148" spans="2:65" s="1" customFormat="1" ht="21.75" customHeight="1">
      <c r="B148" s="138"/>
      <c r="C148" s="168" t="s">
        <v>177</v>
      </c>
      <c r="D148" s="168" t="s">
        <v>233</v>
      </c>
      <c r="E148" s="169" t="s">
        <v>545</v>
      </c>
      <c r="F148" s="170" t="s">
        <v>546</v>
      </c>
      <c r="G148" s="171" t="s">
        <v>141</v>
      </c>
      <c r="H148" s="172">
        <v>1</v>
      </c>
      <c r="I148" s="173"/>
      <c r="J148" s="174">
        <f t="shared" si="10"/>
        <v>0</v>
      </c>
      <c r="K148" s="175"/>
      <c r="L148" s="176"/>
      <c r="M148" s="177" t="s">
        <v>1</v>
      </c>
      <c r="N148" s="178" t="s">
        <v>40</v>
      </c>
      <c r="P148" s="149">
        <f t="shared" si="11"/>
        <v>0</v>
      </c>
      <c r="Q148" s="149">
        <v>0</v>
      </c>
      <c r="R148" s="149">
        <f t="shared" si="12"/>
        <v>0</v>
      </c>
      <c r="S148" s="149">
        <v>0</v>
      </c>
      <c r="T148" s="150">
        <f t="shared" si="13"/>
        <v>0</v>
      </c>
      <c r="AR148" s="151" t="s">
        <v>148</v>
      </c>
      <c r="AT148" s="151" t="s">
        <v>233</v>
      </c>
      <c r="AU148" s="151" t="s">
        <v>138</v>
      </c>
      <c r="AY148" s="16" t="s">
        <v>131</v>
      </c>
      <c r="BE148" s="152">
        <f t="shared" si="14"/>
        <v>0</v>
      </c>
      <c r="BF148" s="152">
        <f t="shared" si="15"/>
        <v>0</v>
      </c>
      <c r="BG148" s="152">
        <f t="shared" si="16"/>
        <v>0</v>
      </c>
      <c r="BH148" s="152">
        <f t="shared" si="17"/>
        <v>0</v>
      </c>
      <c r="BI148" s="152">
        <f t="shared" si="18"/>
        <v>0</v>
      </c>
      <c r="BJ148" s="16" t="s">
        <v>138</v>
      </c>
      <c r="BK148" s="152">
        <f t="shared" si="19"/>
        <v>0</v>
      </c>
      <c r="BL148" s="16" t="s">
        <v>137</v>
      </c>
      <c r="BM148" s="151" t="s">
        <v>213</v>
      </c>
    </row>
    <row r="149" spans="2:65" s="1" customFormat="1" ht="24.2" customHeight="1">
      <c r="B149" s="138"/>
      <c r="C149" s="168" t="s">
        <v>214</v>
      </c>
      <c r="D149" s="168" t="s">
        <v>233</v>
      </c>
      <c r="E149" s="169" t="s">
        <v>547</v>
      </c>
      <c r="F149" s="170" t="s">
        <v>548</v>
      </c>
      <c r="G149" s="171" t="s">
        <v>141</v>
      </c>
      <c r="H149" s="172">
        <v>1</v>
      </c>
      <c r="I149" s="173"/>
      <c r="J149" s="174">
        <f t="shared" si="10"/>
        <v>0</v>
      </c>
      <c r="K149" s="175"/>
      <c r="L149" s="176"/>
      <c r="M149" s="177" t="s">
        <v>1</v>
      </c>
      <c r="N149" s="178" t="s">
        <v>40</v>
      </c>
      <c r="P149" s="149">
        <f t="shared" si="11"/>
        <v>0</v>
      </c>
      <c r="Q149" s="149">
        <v>0</v>
      </c>
      <c r="R149" s="149">
        <f t="shared" si="12"/>
        <v>0</v>
      </c>
      <c r="S149" s="149">
        <v>0</v>
      </c>
      <c r="T149" s="150">
        <f t="shared" si="13"/>
        <v>0</v>
      </c>
      <c r="AR149" s="151" t="s">
        <v>148</v>
      </c>
      <c r="AT149" s="151" t="s">
        <v>233</v>
      </c>
      <c r="AU149" s="151" t="s">
        <v>138</v>
      </c>
      <c r="AY149" s="16" t="s">
        <v>131</v>
      </c>
      <c r="BE149" s="152">
        <f t="shared" si="14"/>
        <v>0</v>
      </c>
      <c r="BF149" s="152">
        <f t="shared" si="15"/>
        <v>0</v>
      </c>
      <c r="BG149" s="152">
        <f t="shared" si="16"/>
        <v>0</v>
      </c>
      <c r="BH149" s="152">
        <f t="shared" si="17"/>
        <v>0</v>
      </c>
      <c r="BI149" s="152">
        <f t="shared" si="18"/>
        <v>0</v>
      </c>
      <c r="BJ149" s="16" t="s">
        <v>138</v>
      </c>
      <c r="BK149" s="152">
        <f t="shared" si="19"/>
        <v>0</v>
      </c>
      <c r="BL149" s="16" t="s">
        <v>137</v>
      </c>
      <c r="BM149" s="151" t="s">
        <v>218</v>
      </c>
    </row>
    <row r="150" spans="2:65" s="1" customFormat="1" ht="16.5" customHeight="1">
      <c r="B150" s="138"/>
      <c r="C150" s="139" t="s">
        <v>316</v>
      </c>
      <c r="D150" s="185" t="s">
        <v>133</v>
      </c>
      <c r="E150" s="140" t="s">
        <v>549</v>
      </c>
      <c r="F150" s="141" t="s">
        <v>550</v>
      </c>
      <c r="G150" s="142" t="s">
        <v>141</v>
      </c>
      <c r="H150" s="143">
        <v>1</v>
      </c>
      <c r="I150" s="144"/>
      <c r="J150" s="145">
        <f t="shared" si="10"/>
        <v>0</v>
      </c>
      <c r="K150" s="146"/>
      <c r="L150" s="31"/>
      <c r="M150" s="147" t="s">
        <v>1</v>
      </c>
      <c r="N150" s="148" t="s">
        <v>40</v>
      </c>
      <c r="P150" s="149">
        <f t="shared" si="11"/>
        <v>0</v>
      </c>
      <c r="Q150" s="149">
        <v>4.2599999999999999E-5</v>
      </c>
      <c r="R150" s="149">
        <f t="shared" si="12"/>
        <v>4.2599999999999999E-5</v>
      </c>
      <c r="S150" s="149">
        <v>0</v>
      </c>
      <c r="T150" s="150">
        <f t="shared" si="13"/>
        <v>0</v>
      </c>
      <c r="AR150" s="151" t="s">
        <v>137</v>
      </c>
      <c r="AT150" s="151" t="s">
        <v>133</v>
      </c>
      <c r="AU150" s="151" t="s">
        <v>138</v>
      </c>
      <c r="AY150" s="16" t="s">
        <v>131</v>
      </c>
      <c r="BE150" s="152">
        <f t="shared" si="14"/>
        <v>0</v>
      </c>
      <c r="BF150" s="152">
        <f t="shared" si="15"/>
        <v>0</v>
      </c>
      <c r="BG150" s="152">
        <f t="shared" si="16"/>
        <v>0</v>
      </c>
      <c r="BH150" s="152">
        <f t="shared" si="17"/>
        <v>0</v>
      </c>
      <c r="BI150" s="152">
        <f t="shared" si="18"/>
        <v>0</v>
      </c>
      <c r="BJ150" s="16" t="s">
        <v>138</v>
      </c>
      <c r="BK150" s="152">
        <f t="shared" si="19"/>
        <v>0</v>
      </c>
      <c r="BL150" s="16" t="s">
        <v>137</v>
      </c>
      <c r="BM150" s="151" t="s">
        <v>551</v>
      </c>
    </row>
    <row r="151" spans="2:65" s="1" customFormat="1" ht="16.5" customHeight="1">
      <c r="B151" s="138"/>
      <c r="C151" s="168" t="s">
        <v>210</v>
      </c>
      <c r="D151" s="186" t="s">
        <v>233</v>
      </c>
      <c r="E151" s="169" t="s">
        <v>552</v>
      </c>
      <c r="F151" s="170" t="s">
        <v>553</v>
      </c>
      <c r="G151" s="171" t="s">
        <v>141</v>
      </c>
      <c r="H151" s="172">
        <v>1</v>
      </c>
      <c r="I151" s="173"/>
      <c r="J151" s="174">
        <f t="shared" si="10"/>
        <v>0</v>
      </c>
      <c r="K151" s="175"/>
      <c r="L151" s="176"/>
      <c r="M151" s="177" t="s">
        <v>1</v>
      </c>
      <c r="N151" s="178" t="s">
        <v>40</v>
      </c>
      <c r="P151" s="149">
        <f t="shared" si="11"/>
        <v>0</v>
      </c>
      <c r="Q151" s="149">
        <v>0.02</v>
      </c>
      <c r="R151" s="149">
        <f t="shared" si="12"/>
        <v>0.02</v>
      </c>
      <c r="S151" s="149">
        <v>0</v>
      </c>
      <c r="T151" s="150">
        <f t="shared" si="13"/>
        <v>0</v>
      </c>
      <c r="AR151" s="151" t="s">
        <v>148</v>
      </c>
      <c r="AT151" s="151" t="s">
        <v>233</v>
      </c>
      <c r="AU151" s="151" t="s">
        <v>138</v>
      </c>
      <c r="AY151" s="16" t="s">
        <v>131</v>
      </c>
      <c r="BE151" s="152">
        <f t="shared" si="14"/>
        <v>0</v>
      </c>
      <c r="BF151" s="152">
        <f t="shared" si="15"/>
        <v>0</v>
      </c>
      <c r="BG151" s="152">
        <f t="shared" si="16"/>
        <v>0</v>
      </c>
      <c r="BH151" s="152">
        <f t="shared" si="17"/>
        <v>0</v>
      </c>
      <c r="BI151" s="152">
        <f t="shared" si="18"/>
        <v>0</v>
      </c>
      <c r="BJ151" s="16" t="s">
        <v>138</v>
      </c>
      <c r="BK151" s="152">
        <f t="shared" si="19"/>
        <v>0</v>
      </c>
      <c r="BL151" s="16" t="s">
        <v>137</v>
      </c>
      <c r="BM151" s="151" t="s">
        <v>554</v>
      </c>
    </row>
    <row r="152" spans="2:65" s="1" customFormat="1" ht="33" customHeight="1">
      <c r="B152" s="138"/>
      <c r="C152" s="139" t="s">
        <v>181</v>
      </c>
      <c r="D152" s="139" t="s">
        <v>133</v>
      </c>
      <c r="E152" s="140" t="s">
        <v>555</v>
      </c>
      <c r="F152" s="141" t="s">
        <v>556</v>
      </c>
      <c r="G152" s="142" t="s">
        <v>141</v>
      </c>
      <c r="H152" s="143">
        <v>1</v>
      </c>
      <c r="I152" s="144"/>
      <c r="J152" s="145">
        <f t="shared" si="10"/>
        <v>0</v>
      </c>
      <c r="K152" s="146"/>
      <c r="L152" s="31"/>
      <c r="M152" s="147" t="s">
        <v>1</v>
      </c>
      <c r="N152" s="148" t="s">
        <v>40</v>
      </c>
      <c r="P152" s="149">
        <f t="shared" si="11"/>
        <v>0</v>
      </c>
      <c r="Q152" s="149">
        <v>0</v>
      </c>
      <c r="R152" s="149">
        <f t="shared" si="12"/>
        <v>0</v>
      </c>
      <c r="S152" s="149">
        <v>0</v>
      </c>
      <c r="T152" s="150">
        <f t="shared" si="13"/>
        <v>0</v>
      </c>
      <c r="AR152" s="151" t="s">
        <v>137</v>
      </c>
      <c r="AT152" s="151" t="s">
        <v>133</v>
      </c>
      <c r="AU152" s="151" t="s">
        <v>138</v>
      </c>
      <c r="AY152" s="16" t="s">
        <v>131</v>
      </c>
      <c r="BE152" s="152">
        <f t="shared" si="14"/>
        <v>0</v>
      </c>
      <c r="BF152" s="152">
        <f t="shared" si="15"/>
        <v>0</v>
      </c>
      <c r="BG152" s="152">
        <f t="shared" si="16"/>
        <v>0</v>
      </c>
      <c r="BH152" s="152">
        <f t="shared" si="17"/>
        <v>0</v>
      </c>
      <c r="BI152" s="152">
        <f t="shared" si="18"/>
        <v>0</v>
      </c>
      <c r="BJ152" s="16" t="s">
        <v>138</v>
      </c>
      <c r="BK152" s="152">
        <f t="shared" si="19"/>
        <v>0</v>
      </c>
      <c r="BL152" s="16" t="s">
        <v>137</v>
      </c>
      <c r="BM152" s="151" t="s">
        <v>222</v>
      </c>
    </row>
    <row r="153" spans="2:65" s="1" customFormat="1" ht="21.75" customHeight="1">
      <c r="B153" s="138"/>
      <c r="C153" s="168" t="s">
        <v>7</v>
      </c>
      <c r="D153" s="168" t="s">
        <v>233</v>
      </c>
      <c r="E153" s="169" t="s">
        <v>557</v>
      </c>
      <c r="F153" s="170" t="s">
        <v>558</v>
      </c>
      <c r="G153" s="171" t="s">
        <v>141</v>
      </c>
      <c r="H153" s="172">
        <v>1</v>
      </c>
      <c r="I153" s="173"/>
      <c r="J153" s="174">
        <f t="shared" si="10"/>
        <v>0</v>
      </c>
      <c r="K153" s="175"/>
      <c r="L153" s="176"/>
      <c r="M153" s="177" t="s">
        <v>1</v>
      </c>
      <c r="N153" s="178" t="s">
        <v>40</v>
      </c>
      <c r="P153" s="149">
        <f t="shared" si="11"/>
        <v>0</v>
      </c>
      <c r="Q153" s="149">
        <v>0</v>
      </c>
      <c r="R153" s="149">
        <f t="shared" si="12"/>
        <v>0</v>
      </c>
      <c r="S153" s="149">
        <v>0</v>
      </c>
      <c r="T153" s="150">
        <f t="shared" si="13"/>
        <v>0</v>
      </c>
      <c r="AR153" s="151" t="s">
        <v>148</v>
      </c>
      <c r="AT153" s="151" t="s">
        <v>233</v>
      </c>
      <c r="AU153" s="151" t="s">
        <v>138</v>
      </c>
      <c r="AY153" s="16" t="s">
        <v>131</v>
      </c>
      <c r="BE153" s="152">
        <f t="shared" si="14"/>
        <v>0</v>
      </c>
      <c r="BF153" s="152">
        <f t="shared" si="15"/>
        <v>0</v>
      </c>
      <c r="BG153" s="152">
        <f t="shared" si="16"/>
        <v>0</v>
      </c>
      <c r="BH153" s="152">
        <f t="shared" si="17"/>
        <v>0</v>
      </c>
      <c r="BI153" s="152">
        <f t="shared" si="18"/>
        <v>0</v>
      </c>
      <c r="BJ153" s="16" t="s">
        <v>138</v>
      </c>
      <c r="BK153" s="152">
        <f t="shared" si="19"/>
        <v>0</v>
      </c>
      <c r="BL153" s="16" t="s">
        <v>137</v>
      </c>
      <c r="BM153" s="151" t="s">
        <v>226</v>
      </c>
    </row>
    <row r="154" spans="2:65" s="1" customFormat="1" ht="24.2" customHeight="1">
      <c r="B154" s="138"/>
      <c r="C154" s="139" t="s">
        <v>184</v>
      </c>
      <c r="D154" s="139" t="s">
        <v>133</v>
      </c>
      <c r="E154" s="140" t="s">
        <v>559</v>
      </c>
      <c r="F154" s="141" t="s">
        <v>560</v>
      </c>
      <c r="G154" s="142" t="s">
        <v>358</v>
      </c>
      <c r="H154" s="143">
        <v>15</v>
      </c>
      <c r="I154" s="144"/>
      <c r="J154" s="145">
        <f t="shared" si="10"/>
        <v>0</v>
      </c>
      <c r="K154" s="146"/>
      <c r="L154" s="31"/>
      <c r="M154" s="147" t="s">
        <v>1</v>
      </c>
      <c r="N154" s="148" t="s">
        <v>40</v>
      </c>
      <c r="P154" s="149">
        <f t="shared" si="11"/>
        <v>0</v>
      </c>
      <c r="Q154" s="149">
        <v>0</v>
      </c>
      <c r="R154" s="149">
        <f t="shared" si="12"/>
        <v>0</v>
      </c>
      <c r="S154" s="149">
        <v>0</v>
      </c>
      <c r="T154" s="150">
        <f t="shared" si="13"/>
        <v>0</v>
      </c>
      <c r="AR154" s="151" t="s">
        <v>137</v>
      </c>
      <c r="AT154" s="151" t="s">
        <v>133</v>
      </c>
      <c r="AU154" s="151" t="s">
        <v>138</v>
      </c>
      <c r="AY154" s="16" t="s">
        <v>131</v>
      </c>
      <c r="BE154" s="152">
        <f t="shared" si="14"/>
        <v>0</v>
      </c>
      <c r="BF154" s="152">
        <f t="shared" si="15"/>
        <v>0</v>
      </c>
      <c r="BG154" s="152">
        <f t="shared" si="16"/>
        <v>0</v>
      </c>
      <c r="BH154" s="152">
        <f t="shared" si="17"/>
        <v>0</v>
      </c>
      <c r="BI154" s="152">
        <f t="shared" si="18"/>
        <v>0</v>
      </c>
      <c r="BJ154" s="16" t="s">
        <v>138</v>
      </c>
      <c r="BK154" s="152">
        <f t="shared" si="19"/>
        <v>0</v>
      </c>
      <c r="BL154" s="16" t="s">
        <v>137</v>
      </c>
      <c r="BM154" s="151" t="s">
        <v>231</v>
      </c>
    </row>
    <row r="155" spans="2:65" s="1" customFormat="1" ht="16.5" customHeight="1">
      <c r="B155" s="138"/>
      <c r="C155" s="139" t="s">
        <v>232</v>
      </c>
      <c r="D155" s="139" t="s">
        <v>133</v>
      </c>
      <c r="E155" s="140" t="s">
        <v>561</v>
      </c>
      <c r="F155" s="141" t="s">
        <v>562</v>
      </c>
      <c r="G155" s="142" t="s">
        <v>358</v>
      </c>
      <c r="H155" s="143">
        <v>15</v>
      </c>
      <c r="I155" s="144"/>
      <c r="J155" s="145">
        <f t="shared" si="10"/>
        <v>0</v>
      </c>
      <c r="K155" s="146"/>
      <c r="L155" s="31"/>
      <c r="M155" s="147" t="s">
        <v>1</v>
      </c>
      <c r="N155" s="148" t="s">
        <v>40</v>
      </c>
      <c r="P155" s="149">
        <f t="shared" si="11"/>
        <v>0</v>
      </c>
      <c r="Q155" s="149">
        <v>0</v>
      </c>
      <c r="R155" s="149">
        <f t="shared" si="12"/>
        <v>0</v>
      </c>
      <c r="S155" s="149">
        <v>0</v>
      </c>
      <c r="T155" s="150">
        <f t="shared" si="13"/>
        <v>0</v>
      </c>
      <c r="AR155" s="151" t="s">
        <v>137</v>
      </c>
      <c r="AT155" s="151" t="s">
        <v>133</v>
      </c>
      <c r="AU155" s="151" t="s">
        <v>138</v>
      </c>
      <c r="AY155" s="16" t="s">
        <v>131</v>
      </c>
      <c r="BE155" s="152">
        <f t="shared" si="14"/>
        <v>0</v>
      </c>
      <c r="BF155" s="152">
        <f t="shared" si="15"/>
        <v>0</v>
      </c>
      <c r="BG155" s="152">
        <f t="shared" si="16"/>
        <v>0</v>
      </c>
      <c r="BH155" s="152">
        <f t="shared" si="17"/>
        <v>0</v>
      </c>
      <c r="BI155" s="152">
        <f t="shared" si="18"/>
        <v>0</v>
      </c>
      <c r="BJ155" s="16" t="s">
        <v>138</v>
      </c>
      <c r="BK155" s="152">
        <f t="shared" si="19"/>
        <v>0</v>
      </c>
      <c r="BL155" s="16" t="s">
        <v>137</v>
      </c>
      <c r="BM155" s="151" t="s">
        <v>236</v>
      </c>
    </row>
    <row r="156" spans="2:65" s="1" customFormat="1" ht="33" customHeight="1">
      <c r="B156" s="138"/>
      <c r="C156" s="139" t="s">
        <v>188</v>
      </c>
      <c r="D156" s="139" t="s">
        <v>133</v>
      </c>
      <c r="E156" s="140" t="s">
        <v>563</v>
      </c>
      <c r="F156" s="141" t="s">
        <v>564</v>
      </c>
      <c r="G156" s="142" t="s">
        <v>141</v>
      </c>
      <c r="H156" s="143">
        <v>1</v>
      </c>
      <c r="I156" s="144"/>
      <c r="J156" s="145">
        <f t="shared" si="10"/>
        <v>0</v>
      </c>
      <c r="K156" s="146"/>
      <c r="L156" s="31"/>
      <c r="M156" s="147" t="s">
        <v>1</v>
      </c>
      <c r="N156" s="148" t="s">
        <v>40</v>
      </c>
      <c r="P156" s="149">
        <f t="shared" si="11"/>
        <v>0</v>
      </c>
      <c r="Q156" s="149">
        <v>0</v>
      </c>
      <c r="R156" s="149">
        <f t="shared" si="12"/>
        <v>0</v>
      </c>
      <c r="S156" s="149">
        <v>0</v>
      </c>
      <c r="T156" s="150">
        <f t="shared" si="13"/>
        <v>0</v>
      </c>
      <c r="AR156" s="151" t="s">
        <v>137</v>
      </c>
      <c r="AT156" s="151" t="s">
        <v>133</v>
      </c>
      <c r="AU156" s="151" t="s">
        <v>138</v>
      </c>
      <c r="AY156" s="16" t="s">
        <v>131</v>
      </c>
      <c r="BE156" s="152">
        <f t="shared" si="14"/>
        <v>0</v>
      </c>
      <c r="BF156" s="152">
        <f t="shared" si="15"/>
        <v>0</v>
      </c>
      <c r="BG156" s="152">
        <f t="shared" si="16"/>
        <v>0</v>
      </c>
      <c r="BH156" s="152">
        <f t="shared" si="17"/>
        <v>0</v>
      </c>
      <c r="BI156" s="152">
        <f t="shared" si="18"/>
        <v>0</v>
      </c>
      <c r="BJ156" s="16" t="s">
        <v>138</v>
      </c>
      <c r="BK156" s="152">
        <f t="shared" si="19"/>
        <v>0</v>
      </c>
      <c r="BL156" s="16" t="s">
        <v>137</v>
      </c>
      <c r="BM156" s="151" t="s">
        <v>240</v>
      </c>
    </row>
    <row r="157" spans="2:65" s="1" customFormat="1" ht="16.5" customHeight="1">
      <c r="B157" s="138"/>
      <c r="C157" s="168" t="s">
        <v>245</v>
      </c>
      <c r="D157" s="168" t="s">
        <v>233</v>
      </c>
      <c r="E157" s="169" t="s">
        <v>565</v>
      </c>
      <c r="F157" s="170" t="s">
        <v>566</v>
      </c>
      <c r="G157" s="171" t="s">
        <v>141</v>
      </c>
      <c r="H157" s="172">
        <v>1</v>
      </c>
      <c r="I157" s="173"/>
      <c r="J157" s="174">
        <f t="shared" si="10"/>
        <v>0</v>
      </c>
      <c r="K157" s="175"/>
      <c r="L157" s="176"/>
      <c r="M157" s="177" t="s">
        <v>1</v>
      </c>
      <c r="N157" s="178" t="s">
        <v>40</v>
      </c>
      <c r="P157" s="149">
        <f t="shared" si="11"/>
        <v>0</v>
      </c>
      <c r="Q157" s="149">
        <v>0</v>
      </c>
      <c r="R157" s="149">
        <f t="shared" si="12"/>
        <v>0</v>
      </c>
      <c r="S157" s="149">
        <v>0</v>
      </c>
      <c r="T157" s="150">
        <f t="shared" si="13"/>
        <v>0</v>
      </c>
      <c r="AR157" s="151" t="s">
        <v>148</v>
      </c>
      <c r="AT157" s="151" t="s">
        <v>233</v>
      </c>
      <c r="AU157" s="151" t="s">
        <v>138</v>
      </c>
      <c r="AY157" s="16" t="s">
        <v>131</v>
      </c>
      <c r="BE157" s="152">
        <f t="shared" si="14"/>
        <v>0</v>
      </c>
      <c r="BF157" s="152">
        <f t="shared" si="15"/>
        <v>0</v>
      </c>
      <c r="BG157" s="152">
        <f t="shared" si="16"/>
        <v>0</v>
      </c>
      <c r="BH157" s="152">
        <f t="shared" si="17"/>
        <v>0</v>
      </c>
      <c r="BI157" s="152">
        <f t="shared" si="18"/>
        <v>0</v>
      </c>
      <c r="BJ157" s="16" t="s">
        <v>138</v>
      </c>
      <c r="BK157" s="152">
        <f t="shared" si="19"/>
        <v>0</v>
      </c>
      <c r="BL157" s="16" t="s">
        <v>137</v>
      </c>
      <c r="BM157" s="151" t="s">
        <v>248</v>
      </c>
    </row>
    <row r="158" spans="2:65" s="1" customFormat="1" ht="33" customHeight="1">
      <c r="B158" s="138"/>
      <c r="C158" s="139" t="s">
        <v>191</v>
      </c>
      <c r="D158" s="139" t="s">
        <v>133</v>
      </c>
      <c r="E158" s="140" t="s">
        <v>567</v>
      </c>
      <c r="F158" s="141" t="s">
        <v>568</v>
      </c>
      <c r="G158" s="142" t="s">
        <v>358</v>
      </c>
      <c r="H158" s="143">
        <v>13</v>
      </c>
      <c r="I158" s="144"/>
      <c r="J158" s="145">
        <f t="shared" si="10"/>
        <v>0</v>
      </c>
      <c r="K158" s="146"/>
      <c r="L158" s="31"/>
      <c r="M158" s="147" t="s">
        <v>1</v>
      </c>
      <c r="N158" s="148" t="s">
        <v>40</v>
      </c>
      <c r="P158" s="149">
        <f t="shared" si="11"/>
        <v>0</v>
      </c>
      <c r="Q158" s="149">
        <v>0</v>
      </c>
      <c r="R158" s="149">
        <f t="shared" si="12"/>
        <v>0</v>
      </c>
      <c r="S158" s="149">
        <v>0</v>
      </c>
      <c r="T158" s="150">
        <f t="shared" si="13"/>
        <v>0</v>
      </c>
      <c r="AR158" s="151" t="s">
        <v>137</v>
      </c>
      <c r="AT158" s="151" t="s">
        <v>133</v>
      </c>
      <c r="AU158" s="151" t="s">
        <v>138</v>
      </c>
      <c r="AY158" s="16" t="s">
        <v>131</v>
      </c>
      <c r="BE158" s="152">
        <f t="shared" si="14"/>
        <v>0</v>
      </c>
      <c r="BF158" s="152">
        <f t="shared" si="15"/>
        <v>0</v>
      </c>
      <c r="BG158" s="152">
        <f t="shared" si="16"/>
        <v>0</v>
      </c>
      <c r="BH158" s="152">
        <f t="shared" si="17"/>
        <v>0</v>
      </c>
      <c r="BI158" s="152">
        <f t="shared" si="18"/>
        <v>0</v>
      </c>
      <c r="BJ158" s="16" t="s">
        <v>138</v>
      </c>
      <c r="BK158" s="152">
        <f t="shared" si="19"/>
        <v>0</v>
      </c>
      <c r="BL158" s="16" t="s">
        <v>137</v>
      </c>
      <c r="BM158" s="151" t="s">
        <v>569</v>
      </c>
    </row>
    <row r="159" spans="2:65" s="1" customFormat="1" ht="24.2" customHeight="1">
      <c r="B159" s="138"/>
      <c r="C159" s="139" t="s">
        <v>258</v>
      </c>
      <c r="D159" s="139" t="s">
        <v>133</v>
      </c>
      <c r="E159" s="140" t="s">
        <v>570</v>
      </c>
      <c r="F159" s="141" t="s">
        <v>571</v>
      </c>
      <c r="G159" s="142" t="s">
        <v>358</v>
      </c>
      <c r="H159" s="143">
        <v>15</v>
      </c>
      <c r="I159" s="144"/>
      <c r="J159" s="145">
        <f t="shared" si="10"/>
        <v>0</v>
      </c>
      <c r="K159" s="146"/>
      <c r="L159" s="31"/>
      <c r="M159" s="147" t="s">
        <v>1</v>
      </c>
      <c r="N159" s="148" t="s">
        <v>40</v>
      </c>
      <c r="P159" s="149">
        <f t="shared" si="11"/>
        <v>0</v>
      </c>
      <c r="Q159" s="149">
        <v>0</v>
      </c>
      <c r="R159" s="149">
        <f t="shared" si="12"/>
        <v>0</v>
      </c>
      <c r="S159" s="149">
        <v>0</v>
      </c>
      <c r="T159" s="150">
        <f t="shared" si="13"/>
        <v>0</v>
      </c>
      <c r="AR159" s="151" t="s">
        <v>137</v>
      </c>
      <c r="AT159" s="151" t="s">
        <v>133</v>
      </c>
      <c r="AU159" s="151" t="s">
        <v>138</v>
      </c>
      <c r="AY159" s="16" t="s">
        <v>131</v>
      </c>
      <c r="BE159" s="152">
        <f t="shared" si="14"/>
        <v>0</v>
      </c>
      <c r="BF159" s="152">
        <f t="shared" si="15"/>
        <v>0</v>
      </c>
      <c r="BG159" s="152">
        <f t="shared" si="16"/>
        <v>0</v>
      </c>
      <c r="BH159" s="152">
        <f t="shared" si="17"/>
        <v>0</v>
      </c>
      <c r="BI159" s="152">
        <f t="shared" si="18"/>
        <v>0</v>
      </c>
      <c r="BJ159" s="16" t="s">
        <v>138</v>
      </c>
      <c r="BK159" s="152">
        <f t="shared" si="19"/>
        <v>0</v>
      </c>
      <c r="BL159" s="16" t="s">
        <v>137</v>
      </c>
      <c r="BM159" s="151" t="s">
        <v>255</v>
      </c>
    </row>
    <row r="160" spans="2:65" s="11" customFormat="1" ht="22.9" customHeight="1">
      <c r="B160" s="126"/>
      <c r="D160" s="127" t="s">
        <v>73</v>
      </c>
      <c r="E160" s="136" t="s">
        <v>169</v>
      </c>
      <c r="F160" s="136" t="s">
        <v>354</v>
      </c>
      <c r="I160" s="129"/>
      <c r="J160" s="137">
        <f>BK160</f>
        <v>0</v>
      </c>
      <c r="L160" s="126"/>
      <c r="M160" s="131"/>
      <c r="P160" s="132">
        <f>P161</f>
        <v>0</v>
      </c>
      <c r="R160" s="132">
        <f>R161</f>
        <v>0</v>
      </c>
      <c r="T160" s="133">
        <f>T161</f>
        <v>0</v>
      </c>
      <c r="AR160" s="127" t="s">
        <v>82</v>
      </c>
      <c r="AT160" s="134" t="s">
        <v>73</v>
      </c>
      <c r="AU160" s="134" t="s">
        <v>82</v>
      </c>
      <c r="AY160" s="127" t="s">
        <v>131</v>
      </c>
      <c r="BK160" s="135">
        <f>BK161</f>
        <v>0</v>
      </c>
    </row>
    <row r="161" spans="2:65" s="1" customFormat="1" ht="37.9" customHeight="1">
      <c r="B161" s="138"/>
      <c r="C161" s="139" t="s">
        <v>195</v>
      </c>
      <c r="D161" s="139" t="s">
        <v>133</v>
      </c>
      <c r="E161" s="140" t="s">
        <v>572</v>
      </c>
      <c r="F161" s="141" t="s">
        <v>573</v>
      </c>
      <c r="G161" s="142" t="s">
        <v>358</v>
      </c>
      <c r="H161" s="143">
        <v>3</v>
      </c>
      <c r="I161" s="144"/>
      <c r="J161" s="145">
        <f>ROUND(I161*H161,2)</f>
        <v>0</v>
      </c>
      <c r="K161" s="146"/>
      <c r="L161" s="31"/>
      <c r="M161" s="147" t="s">
        <v>1</v>
      </c>
      <c r="N161" s="148" t="s">
        <v>40</v>
      </c>
      <c r="P161" s="149">
        <f>O161*H161</f>
        <v>0</v>
      </c>
      <c r="Q161" s="149">
        <v>0</v>
      </c>
      <c r="R161" s="149">
        <f>Q161*H161</f>
        <v>0</v>
      </c>
      <c r="S161" s="149">
        <v>0</v>
      </c>
      <c r="T161" s="150">
        <f>S161*H161</f>
        <v>0</v>
      </c>
      <c r="AR161" s="151" t="s">
        <v>137</v>
      </c>
      <c r="AT161" s="151" t="s">
        <v>133</v>
      </c>
      <c r="AU161" s="151" t="s">
        <v>138</v>
      </c>
      <c r="AY161" s="16" t="s">
        <v>131</v>
      </c>
      <c r="BE161" s="152">
        <f>IF(N161="základná",J161,0)</f>
        <v>0</v>
      </c>
      <c r="BF161" s="152">
        <f>IF(N161="znížená",J161,0)</f>
        <v>0</v>
      </c>
      <c r="BG161" s="152">
        <f>IF(N161="zákl. prenesená",J161,0)</f>
        <v>0</v>
      </c>
      <c r="BH161" s="152">
        <f>IF(N161="zníž. prenesená",J161,0)</f>
        <v>0</v>
      </c>
      <c r="BI161" s="152">
        <f>IF(N161="nulová",J161,0)</f>
        <v>0</v>
      </c>
      <c r="BJ161" s="16" t="s">
        <v>138</v>
      </c>
      <c r="BK161" s="152">
        <f>ROUND(I161*H161,2)</f>
        <v>0</v>
      </c>
      <c r="BL161" s="16" t="s">
        <v>137</v>
      </c>
      <c r="BM161" s="151" t="s">
        <v>574</v>
      </c>
    </row>
    <row r="162" spans="2:65" s="11" customFormat="1" ht="22.9" customHeight="1">
      <c r="B162" s="126"/>
      <c r="D162" s="127" t="s">
        <v>73</v>
      </c>
      <c r="E162" s="136" t="s">
        <v>449</v>
      </c>
      <c r="F162" s="136" t="s">
        <v>450</v>
      </c>
      <c r="I162" s="129"/>
      <c r="J162" s="137">
        <f>BK162</f>
        <v>0</v>
      </c>
      <c r="L162" s="126"/>
      <c r="M162" s="131"/>
      <c r="P162" s="132">
        <f>P163</f>
        <v>0</v>
      </c>
      <c r="R162" s="132">
        <f>R163</f>
        <v>0</v>
      </c>
      <c r="T162" s="133">
        <f>T163</f>
        <v>0</v>
      </c>
      <c r="AR162" s="127" t="s">
        <v>82</v>
      </c>
      <c r="AT162" s="134" t="s">
        <v>73</v>
      </c>
      <c r="AU162" s="134" t="s">
        <v>82</v>
      </c>
      <c r="AY162" s="127" t="s">
        <v>131</v>
      </c>
      <c r="BK162" s="135">
        <f>BK163</f>
        <v>0</v>
      </c>
    </row>
    <row r="163" spans="2:65" s="1" customFormat="1" ht="33" customHeight="1">
      <c r="B163" s="138"/>
      <c r="C163" s="139" t="s">
        <v>279</v>
      </c>
      <c r="D163" s="139" t="s">
        <v>133</v>
      </c>
      <c r="E163" s="140" t="s">
        <v>575</v>
      </c>
      <c r="F163" s="141" t="s">
        <v>576</v>
      </c>
      <c r="G163" s="142" t="s">
        <v>217</v>
      </c>
      <c r="H163" s="143">
        <v>18.847000000000001</v>
      </c>
      <c r="I163" s="144"/>
      <c r="J163" s="145">
        <f>ROUND(I163*H163,2)</f>
        <v>0</v>
      </c>
      <c r="K163" s="146"/>
      <c r="L163" s="31"/>
      <c r="M163" s="147" t="s">
        <v>1</v>
      </c>
      <c r="N163" s="148" t="s">
        <v>40</v>
      </c>
      <c r="P163" s="149">
        <f>O163*H163</f>
        <v>0</v>
      </c>
      <c r="Q163" s="149">
        <v>0</v>
      </c>
      <c r="R163" s="149">
        <f>Q163*H163</f>
        <v>0</v>
      </c>
      <c r="S163" s="149">
        <v>0</v>
      </c>
      <c r="T163" s="150">
        <f>S163*H163</f>
        <v>0</v>
      </c>
      <c r="AR163" s="151" t="s">
        <v>137</v>
      </c>
      <c r="AT163" s="151" t="s">
        <v>133</v>
      </c>
      <c r="AU163" s="151" t="s">
        <v>138</v>
      </c>
      <c r="AY163" s="16" t="s">
        <v>131</v>
      </c>
      <c r="BE163" s="152">
        <f>IF(N163="základná",J163,0)</f>
        <v>0</v>
      </c>
      <c r="BF163" s="152">
        <f>IF(N163="znížená",J163,0)</f>
        <v>0</v>
      </c>
      <c r="BG163" s="152">
        <f>IF(N163="zákl. prenesená",J163,0)</f>
        <v>0</v>
      </c>
      <c r="BH163" s="152">
        <f>IF(N163="zníž. prenesená",J163,0)</f>
        <v>0</v>
      </c>
      <c r="BI163" s="152">
        <f>IF(N163="nulová",J163,0)</f>
        <v>0</v>
      </c>
      <c r="BJ163" s="16" t="s">
        <v>138</v>
      </c>
      <c r="BK163" s="152">
        <f>ROUND(I163*H163,2)</f>
        <v>0</v>
      </c>
      <c r="BL163" s="16" t="s">
        <v>137</v>
      </c>
      <c r="BM163" s="151" t="s">
        <v>261</v>
      </c>
    </row>
    <row r="164" spans="2:65" s="11" customFormat="1" ht="25.9" customHeight="1">
      <c r="B164" s="126"/>
      <c r="D164" s="127" t="s">
        <v>73</v>
      </c>
      <c r="E164" s="128" t="s">
        <v>454</v>
      </c>
      <c r="F164" s="128" t="s">
        <v>455</v>
      </c>
      <c r="I164" s="129"/>
      <c r="J164" s="130">
        <f>BK164</f>
        <v>0</v>
      </c>
      <c r="L164" s="126"/>
      <c r="M164" s="131"/>
      <c r="P164" s="132">
        <f>P165</f>
        <v>0</v>
      </c>
      <c r="R164" s="132">
        <f>R165</f>
        <v>0</v>
      </c>
      <c r="T164" s="133">
        <f>T165</f>
        <v>0</v>
      </c>
      <c r="AR164" s="127" t="s">
        <v>138</v>
      </c>
      <c r="AT164" s="134" t="s">
        <v>73</v>
      </c>
      <c r="AU164" s="134" t="s">
        <v>74</v>
      </c>
      <c r="AY164" s="127" t="s">
        <v>131</v>
      </c>
      <c r="BK164" s="135">
        <f>BK165</f>
        <v>0</v>
      </c>
    </row>
    <row r="165" spans="2:65" s="11" customFormat="1" ht="22.9" customHeight="1">
      <c r="B165" s="126"/>
      <c r="D165" s="127" t="s">
        <v>73</v>
      </c>
      <c r="E165" s="136" t="s">
        <v>577</v>
      </c>
      <c r="F165" s="136" t="s">
        <v>578</v>
      </c>
      <c r="I165" s="129"/>
      <c r="J165" s="137">
        <f>BK165</f>
        <v>0</v>
      </c>
      <c r="L165" s="126"/>
      <c r="M165" s="131"/>
      <c r="P165" s="132">
        <f>SUM(P166:P170)</f>
        <v>0</v>
      </c>
      <c r="R165" s="132">
        <f>SUM(R166:R170)</f>
        <v>0</v>
      </c>
      <c r="T165" s="133">
        <f>SUM(T166:T170)</f>
        <v>0</v>
      </c>
      <c r="AR165" s="127" t="s">
        <v>138</v>
      </c>
      <c r="AT165" s="134" t="s">
        <v>73</v>
      </c>
      <c r="AU165" s="134" t="s">
        <v>82</v>
      </c>
      <c r="AY165" s="127" t="s">
        <v>131</v>
      </c>
      <c r="BK165" s="135">
        <f>SUM(BK166:BK170)</f>
        <v>0</v>
      </c>
    </row>
    <row r="166" spans="2:65" s="1" customFormat="1" ht="16.5" customHeight="1">
      <c r="B166" s="138"/>
      <c r="C166" s="139" t="s">
        <v>199</v>
      </c>
      <c r="D166" s="139" t="s">
        <v>133</v>
      </c>
      <c r="E166" s="140" t="s">
        <v>579</v>
      </c>
      <c r="F166" s="141" t="s">
        <v>580</v>
      </c>
      <c r="G166" s="142" t="s">
        <v>141</v>
      </c>
      <c r="H166" s="143">
        <v>1</v>
      </c>
      <c r="I166" s="144"/>
      <c r="J166" s="145">
        <f>ROUND(I166*H166,2)</f>
        <v>0</v>
      </c>
      <c r="K166" s="146"/>
      <c r="L166" s="31"/>
      <c r="M166" s="147" t="s">
        <v>1</v>
      </c>
      <c r="N166" s="148" t="s">
        <v>40</v>
      </c>
      <c r="P166" s="149">
        <f>O166*H166</f>
        <v>0</v>
      </c>
      <c r="Q166" s="149">
        <v>0</v>
      </c>
      <c r="R166" s="149">
        <f>Q166*H166</f>
        <v>0</v>
      </c>
      <c r="S166" s="149">
        <v>0</v>
      </c>
      <c r="T166" s="150">
        <f>S166*H166</f>
        <v>0</v>
      </c>
      <c r="AR166" s="151" t="s">
        <v>167</v>
      </c>
      <c r="AT166" s="151" t="s">
        <v>133</v>
      </c>
      <c r="AU166" s="151" t="s">
        <v>138</v>
      </c>
      <c r="AY166" s="16" t="s">
        <v>131</v>
      </c>
      <c r="BE166" s="152">
        <f>IF(N166="základná",J166,0)</f>
        <v>0</v>
      </c>
      <c r="BF166" s="152">
        <f>IF(N166="znížená",J166,0)</f>
        <v>0</v>
      </c>
      <c r="BG166" s="152">
        <f>IF(N166="zákl. prenesená",J166,0)</f>
        <v>0</v>
      </c>
      <c r="BH166" s="152">
        <f>IF(N166="zníž. prenesená",J166,0)</f>
        <v>0</v>
      </c>
      <c r="BI166" s="152">
        <f>IF(N166="nulová",J166,0)</f>
        <v>0</v>
      </c>
      <c r="BJ166" s="16" t="s">
        <v>138</v>
      </c>
      <c r="BK166" s="152">
        <f>ROUND(I166*H166,2)</f>
        <v>0</v>
      </c>
      <c r="BL166" s="16" t="s">
        <v>167</v>
      </c>
      <c r="BM166" s="151" t="s">
        <v>266</v>
      </c>
    </row>
    <row r="167" spans="2:65" s="1" customFormat="1" ht="16.5" customHeight="1">
      <c r="B167" s="138"/>
      <c r="C167" s="168" t="s">
        <v>292</v>
      </c>
      <c r="D167" s="168" t="s">
        <v>233</v>
      </c>
      <c r="E167" s="169" t="s">
        <v>581</v>
      </c>
      <c r="F167" s="170" t="s">
        <v>582</v>
      </c>
      <c r="G167" s="171" t="s">
        <v>141</v>
      </c>
      <c r="H167" s="172">
        <v>1</v>
      </c>
      <c r="I167" s="173"/>
      <c r="J167" s="174">
        <f>ROUND(I167*H167,2)</f>
        <v>0</v>
      </c>
      <c r="K167" s="175"/>
      <c r="L167" s="176"/>
      <c r="M167" s="177" t="s">
        <v>1</v>
      </c>
      <c r="N167" s="178" t="s">
        <v>40</v>
      </c>
      <c r="P167" s="149">
        <f>O167*H167</f>
        <v>0</v>
      </c>
      <c r="Q167" s="149">
        <v>0</v>
      </c>
      <c r="R167" s="149">
        <f>Q167*H167</f>
        <v>0</v>
      </c>
      <c r="S167" s="149">
        <v>0</v>
      </c>
      <c r="T167" s="150">
        <f>S167*H167</f>
        <v>0</v>
      </c>
      <c r="AR167" s="151" t="s">
        <v>199</v>
      </c>
      <c r="AT167" s="151" t="s">
        <v>233</v>
      </c>
      <c r="AU167" s="151" t="s">
        <v>138</v>
      </c>
      <c r="AY167" s="16" t="s">
        <v>131</v>
      </c>
      <c r="BE167" s="152">
        <f>IF(N167="základná",J167,0)</f>
        <v>0</v>
      </c>
      <c r="BF167" s="152">
        <f>IF(N167="znížená",J167,0)</f>
        <v>0</v>
      </c>
      <c r="BG167" s="152">
        <f>IF(N167="zákl. prenesená",J167,0)</f>
        <v>0</v>
      </c>
      <c r="BH167" s="152">
        <f>IF(N167="zníž. prenesená",J167,0)</f>
        <v>0</v>
      </c>
      <c r="BI167" s="152">
        <f>IF(N167="nulová",J167,0)</f>
        <v>0</v>
      </c>
      <c r="BJ167" s="16" t="s">
        <v>138</v>
      </c>
      <c r="BK167" s="152">
        <f>ROUND(I167*H167,2)</f>
        <v>0</v>
      </c>
      <c r="BL167" s="16" t="s">
        <v>167</v>
      </c>
      <c r="BM167" s="151" t="s">
        <v>283</v>
      </c>
    </row>
    <row r="168" spans="2:65" s="1" customFormat="1" ht="16.5" customHeight="1">
      <c r="B168" s="138"/>
      <c r="C168" s="139" t="s">
        <v>203</v>
      </c>
      <c r="D168" s="139" t="s">
        <v>133</v>
      </c>
      <c r="E168" s="140" t="s">
        <v>583</v>
      </c>
      <c r="F168" s="141" t="s">
        <v>584</v>
      </c>
      <c r="G168" s="142" t="s">
        <v>141</v>
      </c>
      <c r="H168" s="143">
        <v>1</v>
      </c>
      <c r="I168" s="144"/>
      <c r="J168" s="145">
        <f>ROUND(I168*H168,2)</f>
        <v>0</v>
      </c>
      <c r="K168" s="146"/>
      <c r="L168" s="31"/>
      <c r="M168" s="147" t="s">
        <v>1</v>
      </c>
      <c r="N168" s="148" t="s">
        <v>40</v>
      </c>
      <c r="P168" s="149">
        <f>O168*H168</f>
        <v>0</v>
      </c>
      <c r="Q168" s="149">
        <v>0</v>
      </c>
      <c r="R168" s="149">
        <f>Q168*H168</f>
        <v>0</v>
      </c>
      <c r="S168" s="149">
        <v>0</v>
      </c>
      <c r="T168" s="150">
        <f>S168*H168</f>
        <v>0</v>
      </c>
      <c r="AR168" s="151" t="s">
        <v>167</v>
      </c>
      <c r="AT168" s="151" t="s">
        <v>133</v>
      </c>
      <c r="AU168" s="151" t="s">
        <v>138</v>
      </c>
      <c r="AY168" s="16" t="s">
        <v>131</v>
      </c>
      <c r="BE168" s="152">
        <f>IF(N168="základná",J168,0)</f>
        <v>0</v>
      </c>
      <c r="BF168" s="152">
        <f>IF(N168="znížená",J168,0)</f>
        <v>0</v>
      </c>
      <c r="BG168" s="152">
        <f>IF(N168="zákl. prenesená",J168,0)</f>
        <v>0</v>
      </c>
      <c r="BH168" s="152">
        <f>IF(N168="zníž. prenesená",J168,0)</f>
        <v>0</v>
      </c>
      <c r="BI168" s="152">
        <f>IF(N168="nulová",J168,0)</f>
        <v>0</v>
      </c>
      <c r="BJ168" s="16" t="s">
        <v>138</v>
      </c>
      <c r="BK168" s="152">
        <f>ROUND(I168*H168,2)</f>
        <v>0</v>
      </c>
      <c r="BL168" s="16" t="s">
        <v>167</v>
      </c>
      <c r="BM168" s="151" t="s">
        <v>287</v>
      </c>
    </row>
    <row r="169" spans="2:65" s="1" customFormat="1" ht="16.5" customHeight="1">
      <c r="B169" s="138"/>
      <c r="C169" s="168" t="s">
        <v>306</v>
      </c>
      <c r="D169" s="168" t="s">
        <v>233</v>
      </c>
      <c r="E169" s="169" t="s">
        <v>585</v>
      </c>
      <c r="F169" s="170" t="s">
        <v>586</v>
      </c>
      <c r="G169" s="171" t="s">
        <v>141</v>
      </c>
      <c r="H169" s="172">
        <v>1</v>
      </c>
      <c r="I169" s="173"/>
      <c r="J169" s="174">
        <f>ROUND(I169*H169,2)</f>
        <v>0</v>
      </c>
      <c r="K169" s="175"/>
      <c r="L169" s="176"/>
      <c r="M169" s="177" t="s">
        <v>1</v>
      </c>
      <c r="N169" s="178" t="s">
        <v>40</v>
      </c>
      <c r="P169" s="149">
        <f>O169*H169</f>
        <v>0</v>
      </c>
      <c r="Q169" s="149">
        <v>0</v>
      </c>
      <c r="R169" s="149">
        <f>Q169*H169</f>
        <v>0</v>
      </c>
      <c r="S169" s="149">
        <v>0</v>
      </c>
      <c r="T169" s="150">
        <f>S169*H169</f>
        <v>0</v>
      </c>
      <c r="AR169" s="151" t="s">
        <v>199</v>
      </c>
      <c r="AT169" s="151" t="s">
        <v>233</v>
      </c>
      <c r="AU169" s="151" t="s">
        <v>138</v>
      </c>
      <c r="AY169" s="16" t="s">
        <v>131</v>
      </c>
      <c r="BE169" s="152">
        <f>IF(N169="základná",J169,0)</f>
        <v>0</v>
      </c>
      <c r="BF169" s="152">
        <f>IF(N169="znížená",J169,0)</f>
        <v>0</v>
      </c>
      <c r="BG169" s="152">
        <f>IF(N169="zákl. prenesená",J169,0)</f>
        <v>0</v>
      </c>
      <c r="BH169" s="152">
        <f>IF(N169="zníž. prenesená",J169,0)</f>
        <v>0</v>
      </c>
      <c r="BI169" s="152">
        <f>IF(N169="nulová",J169,0)</f>
        <v>0</v>
      </c>
      <c r="BJ169" s="16" t="s">
        <v>138</v>
      </c>
      <c r="BK169" s="152">
        <f>ROUND(I169*H169,2)</f>
        <v>0</v>
      </c>
      <c r="BL169" s="16" t="s">
        <v>167</v>
      </c>
      <c r="BM169" s="151" t="s">
        <v>295</v>
      </c>
    </row>
    <row r="170" spans="2:65" s="1" customFormat="1" ht="24.2" customHeight="1">
      <c r="B170" s="138"/>
      <c r="C170" s="139" t="s">
        <v>206</v>
      </c>
      <c r="D170" s="139" t="s">
        <v>133</v>
      </c>
      <c r="E170" s="140" t="s">
        <v>587</v>
      </c>
      <c r="F170" s="141" t="s">
        <v>588</v>
      </c>
      <c r="G170" s="142" t="s">
        <v>589</v>
      </c>
      <c r="H170" s="192"/>
      <c r="I170" s="144"/>
      <c r="J170" s="145">
        <f>ROUND(I170*H170,2)</f>
        <v>0</v>
      </c>
      <c r="K170" s="146"/>
      <c r="L170" s="31"/>
      <c r="M170" s="187" t="s">
        <v>1</v>
      </c>
      <c r="N170" s="188" t="s">
        <v>40</v>
      </c>
      <c r="O170" s="189"/>
      <c r="P170" s="190">
        <f>O170*H170</f>
        <v>0</v>
      </c>
      <c r="Q170" s="190">
        <v>0</v>
      </c>
      <c r="R170" s="190">
        <f>Q170*H170</f>
        <v>0</v>
      </c>
      <c r="S170" s="190">
        <v>0</v>
      </c>
      <c r="T170" s="191">
        <f>S170*H170</f>
        <v>0</v>
      </c>
      <c r="AR170" s="151" t="s">
        <v>167</v>
      </c>
      <c r="AT170" s="151" t="s">
        <v>133</v>
      </c>
      <c r="AU170" s="151" t="s">
        <v>138</v>
      </c>
      <c r="AY170" s="16" t="s">
        <v>131</v>
      </c>
      <c r="BE170" s="152">
        <f>IF(N170="základná",J170,0)</f>
        <v>0</v>
      </c>
      <c r="BF170" s="152">
        <f>IF(N170="znížená",J170,0)</f>
        <v>0</v>
      </c>
      <c r="BG170" s="152">
        <f>IF(N170="zákl. prenesená",J170,0)</f>
        <v>0</v>
      </c>
      <c r="BH170" s="152">
        <f>IF(N170="zníž. prenesená",J170,0)</f>
        <v>0</v>
      </c>
      <c r="BI170" s="152">
        <f>IF(N170="nulová",J170,0)</f>
        <v>0</v>
      </c>
      <c r="BJ170" s="16" t="s">
        <v>138</v>
      </c>
      <c r="BK170" s="152">
        <f>ROUND(I170*H170,2)</f>
        <v>0</v>
      </c>
      <c r="BL170" s="16" t="s">
        <v>167</v>
      </c>
      <c r="BM170" s="151" t="s">
        <v>590</v>
      </c>
    </row>
    <row r="171" spans="2:65" s="1" customFormat="1" ht="6.95" customHeight="1">
      <c r="B171" s="46"/>
      <c r="C171" s="47"/>
      <c r="D171" s="47"/>
      <c r="E171" s="47"/>
      <c r="F171" s="47"/>
      <c r="G171" s="47"/>
      <c r="H171" s="47"/>
      <c r="I171" s="47"/>
      <c r="J171" s="47"/>
      <c r="K171" s="47"/>
      <c r="L171" s="31"/>
    </row>
  </sheetData>
  <autoFilter ref="C123:K170" xr:uid="{00000000-0009-0000-0000-000002000000}"/>
  <mergeCells count="9">
    <mergeCell ref="E87:H87"/>
    <mergeCell ref="E114:H114"/>
    <mergeCell ref="E116:H116"/>
    <mergeCell ref="L2:V2"/>
    <mergeCell ref="E7:H7"/>
    <mergeCell ref="E9:H9"/>
    <mergeCell ref="E18:H18"/>
    <mergeCell ref="E27:H27"/>
    <mergeCell ref="E85:H85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B2:BM186"/>
  <sheetViews>
    <sheetView showGridLines="0" topLeftCell="A170" workbookViewId="0"/>
  </sheetViews>
  <sheetFormatPr defaultRowHeight="11.2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0" width="22.33203125" customWidth="1"/>
    <col min="11" max="11" width="22.332031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194" t="s">
        <v>5</v>
      </c>
      <c r="M2" s="195"/>
      <c r="N2" s="195"/>
      <c r="O2" s="195"/>
      <c r="P2" s="195"/>
      <c r="Q2" s="195"/>
      <c r="R2" s="195"/>
      <c r="S2" s="195"/>
      <c r="T2" s="195"/>
      <c r="U2" s="195"/>
      <c r="V2" s="195"/>
      <c r="AT2" s="16" t="s">
        <v>89</v>
      </c>
    </row>
    <row r="3" spans="2:46" ht="6.95" customHeight="1">
      <c r="B3" s="17"/>
      <c r="C3" s="18"/>
      <c r="D3" s="18"/>
      <c r="E3" s="18"/>
      <c r="F3" s="18"/>
      <c r="G3" s="18"/>
      <c r="H3" s="18"/>
      <c r="I3" s="18"/>
      <c r="J3" s="18"/>
      <c r="K3" s="18"/>
      <c r="L3" s="19"/>
      <c r="AT3" s="16" t="s">
        <v>74</v>
      </c>
    </row>
    <row r="4" spans="2:46" ht="24.95" customHeight="1">
      <c r="B4" s="19"/>
      <c r="D4" s="20" t="s">
        <v>96</v>
      </c>
      <c r="L4" s="19"/>
      <c r="M4" s="89" t="s">
        <v>9</v>
      </c>
      <c r="AT4" s="16" t="s">
        <v>3</v>
      </c>
    </row>
    <row r="5" spans="2:46" ht="6.95" customHeight="1">
      <c r="B5" s="19"/>
      <c r="L5" s="19"/>
    </row>
    <row r="6" spans="2:46" ht="12" customHeight="1">
      <c r="B6" s="19"/>
      <c r="D6" s="26" t="s">
        <v>15</v>
      </c>
      <c r="L6" s="19"/>
    </row>
    <row r="7" spans="2:46" ht="26.25" customHeight="1">
      <c r="B7" s="19"/>
      <c r="E7" s="237" t="str">
        <f>'Rekapitulácia stavby'!K6</f>
        <v>REVITALIZÁCIA FONTÁNY V ZUZKINOM PARKU - REVÍZIA 23012026</v>
      </c>
      <c r="F7" s="238"/>
      <c r="G7" s="238"/>
      <c r="H7" s="238"/>
      <c r="L7" s="19"/>
    </row>
    <row r="8" spans="2:46" s="1" customFormat="1" ht="12" customHeight="1">
      <c r="B8" s="31"/>
      <c r="D8" s="26" t="s">
        <v>97</v>
      </c>
      <c r="L8" s="31"/>
    </row>
    <row r="9" spans="2:46" s="1" customFormat="1" ht="16.5" customHeight="1">
      <c r="B9" s="31"/>
      <c r="E9" s="227" t="s">
        <v>591</v>
      </c>
      <c r="F9" s="236"/>
      <c r="G9" s="236"/>
      <c r="H9" s="236"/>
      <c r="L9" s="31"/>
    </row>
    <row r="10" spans="2:46" s="1" customFormat="1">
      <c r="B10" s="31"/>
      <c r="L10" s="31"/>
    </row>
    <row r="11" spans="2:46" s="1" customFormat="1" ht="12" customHeight="1">
      <c r="B11" s="31"/>
      <c r="D11" s="26" t="s">
        <v>17</v>
      </c>
      <c r="F11" s="24" t="s">
        <v>25</v>
      </c>
      <c r="I11" s="26" t="s">
        <v>18</v>
      </c>
      <c r="J11" s="24" t="s">
        <v>1</v>
      </c>
      <c r="L11" s="31"/>
    </row>
    <row r="12" spans="2:46" s="1" customFormat="1" ht="12" customHeight="1">
      <c r="B12" s="31"/>
      <c r="D12" s="26" t="s">
        <v>19</v>
      </c>
      <c r="F12" s="24" t="s">
        <v>20</v>
      </c>
      <c r="I12" s="26" t="s">
        <v>21</v>
      </c>
      <c r="J12" s="54" t="str">
        <f>'Rekapitulácia stavby'!AN8</f>
        <v>23. 1. 2026</v>
      </c>
      <c r="L12" s="31"/>
    </row>
    <row r="13" spans="2:46" s="1" customFormat="1" ht="10.9" customHeight="1">
      <c r="B13" s="31"/>
      <c r="L13" s="31"/>
    </row>
    <row r="14" spans="2:46" s="1" customFormat="1" ht="12" customHeight="1">
      <c r="B14" s="31"/>
      <c r="D14" s="26" t="s">
        <v>23</v>
      </c>
      <c r="I14" s="26" t="s">
        <v>24</v>
      </c>
      <c r="J14" s="24" t="str">
        <f>IF('Rekapitulácia stavby'!AN10="","",'Rekapitulácia stavby'!AN10)</f>
        <v/>
      </c>
      <c r="L14" s="31"/>
    </row>
    <row r="15" spans="2:46" s="1" customFormat="1" ht="18" customHeight="1">
      <c r="B15" s="31"/>
      <c r="E15" s="24" t="str">
        <f>IF('Rekapitulácia stavby'!E11="","",'Rekapitulácia stavby'!E11)</f>
        <v xml:space="preserve"> </v>
      </c>
      <c r="I15" s="26" t="s">
        <v>26</v>
      </c>
      <c r="J15" s="24" t="str">
        <f>IF('Rekapitulácia stavby'!AN11="","",'Rekapitulácia stavby'!AN11)</f>
        <v/>
      </c>
      <c r="L15" s="31"/>
    </row>
    <row r="16" spans="2:46" s="1" customFormat="1" ht="6.95" customHeight="1">
      <c r="B16" s="31"/>
      <c r="L16" s="31"/>
    </row>
    <row r="17" spans="2:12" s="1" customFormat="1" ht="12" customHeight="1">
      <c r="B17" s="31"/>
      <c r="D17" s="26" t="s">
        <v>27</v>
      </c>
      <c r="I17" s="26" t="s">
        <v>24</v>
      </c>
      <c r="J17" s="27" t="str">
        <f>'Rekapitulácia stavby'!AN13</f>
        <v>Vyplň údaj</v>
      </c>
      <c r="L17" s="31"/>
    </row>
    <row r="18" spans="2:12" s="1" customFormat="1" ht="18" customHeight="1">
      <c r="B18" s="31"/>
      <c r="E18" s="239" t="str">
        <f>'Rekapitulácia stavby'!E14</f>
        <v>Vyplň údaj</v>
      </c>
      <c r="F18" s="209"/>
      <c r="G18" s="209"/>
      <c r="H18" s="209"/>
      <c r="I18" s="26" t="s">
        <v>26</v>
      </c>
      <c r="J18" s="27" t="str">
        <f>'Rekapitulácia stavby'!AN14</f>
        <v>Vyplň údaj</v>
      </c>
      <c r="L18" s="31"/>
    </row>
    <row r="19" spans="2:12" s="1" customFormat="1" ht="6.95" customHeight="1">
      <c r="B19" s="31"/>
      <c r="L19" s="31"/>
    </row>
    <row r="20" spans="2:12" s="1" customFormat="1" ht="12" customHeight="1">
      <c r="B20" s="31"/>
      <c r="D20" s="26" t="s">
        <v>29</v>
      </c>
      <c r="I20" s="26" t="s">
        <v>24</v>
      </c>
      <c r="J20" s="24" t="s">
        <v>1</v>
      </c>
      <c r="L20" s="31"/>
    </row>
    <row r="21" spans="2:12" s="1" customFormat="1" ht="18" customHeight="1">
      <c r="B21" s="31"/>
      <c r="E21" s="24" t="s">
        <v>30</v>
      </c>
      <c r="I21" s="26" t="s">
        <v>26</v>
      </c>
      <c r="J21" s="24" t="s">
        <v>1</v>
      </c>
      <c r="L21" s="31"/>
    </row>
    <row r="22" spans="2:12" s="1" customFormat="1" ht="6.95" customHeight="1">
      <c r="B22" s="31"/>
      <c r="L22" s="31"/>
    </row>
    <row r="23" spans="2:12" s="1" customFormat="1" ht="12" customHeight="1">
      <c r="B23" s="31"/>
      <c r="D23" s="26" t="s">
        <v>32</v>
      </c>
      <c r="I23" s="26" t="s">
        <v>24</v>
      </c>
      <c r="J23" s="24" t="s">
        <v>1</v>
      </c>
      <c r="L23" s="31"/>
    </row>
    <row r="24" spans="2:12" s="1" customFormat="1" ht="18" customHeight="1">
      <c r="B24" s="31"/>
      <c r="E24" s="24" t="s">
        <v>592</v>
      </c>
      <c r="I24" s="26" t="s">
        <v>26</v>
      </c>
      <c r="J24" s="24" t="s">
        <v>1</v>
      </c>
      <c r="L24" s="31"/>
    </row>
    <row r="25" spans="2:12" s="1" customFormat="1" ht="6.95" customHeight="1">
      <c r="B25" s="31"/>
      <c r="L25" s="31"/>
    </row>
    <row r="26" spans="2:12" s="1" customFormat="1" ht="12" customHeight="1">
      <c r="B26" s="31"/>
      <c r="D26" s="26" t="s">
        <v>33</v>
      </c>
      <c r="L26" s="31"/>
    </row>
    <row r="27" spans="2:12" s="7" customFormat="1" ht="16.5" customHeight="1">
      <c r="B27" s="90"/>
      <c r="E27" s="213" t="s">
        <v>1</v>
      </c>
      <c r="F27" s="213"/>
      <c r="G27" s="213"/>
      <c r="H27" s="213"/>
      <c r="L27" s="90"/>
    </row>
    <row r="28" spans="2:12" s="1" customFormat="1" ht="6.95" customHeight="1">
      <c r="B28" s="31"/>
      <c r="L28" s="31"/>
    </row>
    <row r="29" spans="2:12" s="1" customFormat="1" ht="6.95" customHeight="1">
      <c r="B29" s="31"/>
      <c r="D29" s="55"/>
      <c r="E29" s="55"/>
      <c r="F29" s="55"/>
      <c r="G29" s="55"/>
      <c r="H29" s="55"/>
      <c r="I29" s="55"/>
      <c r="J29" s="55"/>
      <c r="K29" s="55"/>
      <c r="L29" s="31"/>
    </row>
    <row r="30" spans="2:12" s="1" customFormat="1" ht="25.35" customHeight="1">
      <c r="B30" s="31"/>
      <c r="D30" s="91" t="s">
        <v>34</v>
      </c>
      <c r="J30" s="67">
        <f>ROUND(J127, 2)</f>
        <v>0</v>
      </c>
      <c r="L30" s="31"/>
    </row>
    <row r="31" spans="2:12" s="1" customFormat="1" ht="6.95" customHeight="1">
      <c r="B31" s="31"/>
      <c r="D31" s="55"/>
      <c r="E31" s="55"/>
      <c r="F31" s="55"/>
      <c r="G31" s="55"/>
      <c r="H31" s="55"/>
      <c r="I31" s="55"/>
      <c r="J31" s="55"/>
      <c r="K31" s="55"/>
      <c r="L31" s="31"/>
    </row>
    <row r="32" spans="2:12" s="1" customFormat="1" ht="14.45" customHeight="1">
      <c r="B32" s="31"/>
      <c r="F32" s="34" t="s">
        <v>36</v>
      </c>
      <c r="I32" s="34" t="s">
        <v>35</v>
      </c>
      <c r="J32" s="34" t="s">
        <v>37</v>
      </c>
      <c r="L32" s="31"/>
    </row>
    <row r="33" spans="2:12" s="1" customFormat="1" ht="14.45" customHeight="1">
      <c r="B33" s="31"/>
      <c r="D33" s="92" t="s">
        <v>38</v>
      </c>
      <c r="E33" s="36" t="s">
        <v>39</v>
      </c>
      <c r="F33" s="93">
        <f>ROUND((SUM(BE127:BE185)),  2)</f>
        <v>0</v>
      </c>
      <c r="G33" s="94"/>
      <c r="H33" s="94"/>
      <c r="I33" s="95">
        <v>0.23</v>
      </c>
      <c r="J33" s="93">
        <f>ROUND(((SUM(BE127:BE185))*I33),  2)</f>
        <v>0</v>
      </c>
      <c r="L33" s="31"/>
    </row>
    <row r="34" spans="2:12" s="1" customFormat="1" ht="14.45" customHeight="1">
      <c r="B34" s="31"/>
      <c r="E34" s="36" t="s">
        <v>40</v>
      </c>
      <c r="F34" s="96">
        <f>ROUND((SUM(BF127:BF185)),  2)</f>
        <v>0</v>
      </c>
      <c r="I34" s="97">
        <v>0.23</v>
      </c>
      <c r="J34" s="96">
        <f>ROUND(((SUM(BF127:BF185))*I34),  2)</f>
        <v>0</v>
      </c>
      <c r="L34" s="31"/>
    </row>
    <row r="35" spans="2:12" s="1" customFormat="1" ht="14.45" hidden="1" customHeight="1">
      <c r="B35" s="31"/>
      <c r="E35" s="26" t="s">
        <v>41</v>
      </c>
      <c r="F35" s="96">
        <f>ROUND((SUM(BG127:BG185)),  2)</f>
        <v>0</v>
      </c>
      <c r="I35" s="97">
        <v>0.23</v>
      </c>
      <c r="J35" s="96">
        <f>0</f>
        <v>0</v>
      </c>
      <c r="L35" s="31"/>
    </row>
    <row r="36" spans="2:12" s="1" customFormat="1" ht="14.45" hidden="1" customHeight="1">
      <c r="B36" s="31"/>
      <c r="E36" s="26" t="s">
        <v>42</v>
      </c>
      <c r="F36" s="96">
        <f>ROUND((SUM(BH127:BH185)),  2)</f>
        <v>0</v>
      </c>
      <c r="I36" s="97">
        <v>0.23</v>
      </c>
      <c r="J36" s="96">
        <f>0</f>
        <v>0</v>
      </c>
      <c r="L36" s="31"/>
    </row>
    <row r="37" spans="2:12" s="1" customFormat="1" ht="14.45" hidden="1" customHeight="1">
      <c r="B37" s="31"/>
      <c r="E37" s="36" t="s">
        <v>43</v>
      </c>
      <c r="F37" s="93">
        <f>ROUND((SUM(BI127:BI185)),  2)</f>
        <v>0</v>
      </c>
      <c r="G37" s="94"/>
      <c r="H37" s="94"/>
      <c r="I37" s="95">
        <v>0</v>
      </c>
      <c r="J37" s="93">
        <f>0</f>
        <v>0</v>
      </c>
      <c r="L37" s="31"/>
    </row>
    <row r="38" spans="2:12" s="1" customFormat="1" ht="6.95" customHeight="1">
      <c r="B38" s="31"/>
      <c r="L38" s="31"/>
    </row>
    <row r="39" spans="2:12" s="1" customFormat="1" ht="25.35" customHeight="1">
      <c r="B39" s="31"/>
      <c r="C39" s="98"/>
      <c r="D39" s="99" t="s">
        <v>44</v>
      </c>
      <c r="E39" s="58"/>
      <c r="F39" s="58"/>
      <c r="G39" s="100" t="s">
        <v>45</v>
      </c>
      <c r="H39" s="101" t="s">
        <v>46</v>
      </c>
      <c r="I39" s="58"/>
      <c r="J39" s="102">
        <f>SUM(J30:J37)</f>
        <v>0</v>
      </c>
      <c r="K39" s="103"/>
      <c r="L39" s="31"/>
    </row>
    <row r="40" spans="2:12" s="1" customFormat="1" ht="14.45" customHeight="1">
      <c r="B40" s="31"/>
      <c r="L40" s="31"/>
    </row>
    <row r="41" spans="2:12" ht="14.45" customHeight="1">
      <c r="B41" s="19"/>
      <c r="L41" s="19"/>
    </row>
    <row r="42" spans="2:12" ht="14.45" customHeight="1">
      <c r="B42" s="19"/>
      <c r="L42" s="19"/>
    </row>
    <row r="43" spans="2:12" ht="14.45" customHeight="1">
      <c r="B43" s="19"/>
      <c r="L43" s="19"/>
    </row>
    <row r="44" spans="2:12" ht="14.45" customHeight="1">
      <c r="B44" s="19"/>
      <c r="L44" s="19"/>
    </row>
    <row r="45" spans="2:12" ht="14.45" customHeight="1">
      <c r="B45" s="19"/>
      <c r="L45" s="19"/>
    </row>
    <row r="46" spans="2:12" ht="14.45" customHeight="1">
      <c r="B46" s="19"/>
      <c r="L46" s="19"/>
    </row>
    <row r="47" spans="2:12" ht="14.45" customHeight="1">
      <c r="B47" s="19"/>
      <c r="L47" s="19"/>
    </row>
    <row r="48" spans="2:12" ht="14.45" customHeight="1">
      <c r="B48" s="19"/>
      <c r="L48" s="19"/>
    </row>
    <row r="49" spans="2:12" ht="14.45" customHeight="1">
      <c r="B49" s="19"/>
      <c r="L49" s="19"/>
    </row>
    <row r="50" spans="2:12" s="1" customFormat="1" ht="14.45" customHeight="1">
      <c r="B50" s="31"/>
      <c r="D50" s="43" t="s">
        <v>47</v>
      </c>
      <c r="E50" s="44"/>
      <c r="F50" s="44"/>
      <c r="G50" s="43" t="s">
        <v>48</v>
      </c>
      <c r="H50" s="44"/>
      <c r="I50" s="44"/>
      <c r="J50" s="44"/>
      <c r="K50" s="44"/>
      <c r="L50" s="31"/>
    </row>
    <row r="51" spans="2:12">
      <c r="B51" s="19"/>
      <c r="L51" s="19"/>
    </row>
    <row r="52" spans="2:12">
      <c r="B52" s="19"/>
      <c r="L52" s="19"/>
    </row>
    <row r="53" spans="2:12">
      <c r="B53" s="19"/>
      <c r="L53" s="19"/>
    </row>
    <row r="54" spans="2:12">
      <c r="B54" s="19"/>
      <c r="L54" s="19"/>
    </row>
    <row r="55" spans="2:12">
      <c r="B55" s="19"/>
      <c r="L55" s="19"/>
    </row>
    <row r="56" spans="2:12">
      <c r="B56" s="19"/>
      <c r="L56" s="19"/>
    </row>
    <row r="57" spans="2:12">
      <c r="B57" s="19"/>
      <c r="L57" s="19"/>
    </row>
    <row r="58" spans="2:12">
      <c r="B58" s="19"/>
      <c r="L58" s="19"/>
    </row>
    <row r="59" spans="2:12">
      <c r="B59" s="19"/>
      <c r="L59" s="19"/>
    </row>
    <row r="60" spans="2:12">
      <c r="B60" s="19"/>
      <c r="L60" s="19"/>
    </row>
    <row r="61" spans="2:12" s="1" customFormat="1" ht="12.75">
      <c r="B61" s="31"/>
      <c r="D61" s="45" t="s">
        <v>49</v>
      </c>
      <c r="E61" s="33"/>
      <c r="F61" s="104" t="s">
        <v>50</v>
      </c>
      <c r="G61" s="45" t="s">
        <v>49</v>
      </c>
      <c r="H61" s="33"/>
      <c r="I61" s="33"/>
      <c r="J61" s="105" t="s">
        <v>50</v>
      </c>
      <c r="K61" s="33"/>
      <c r="L61" s="31"/>
    </row>
    <row r="62" spans="2:12">
      <c r="B62" s="19"/>
      <c r="L62" s="19"/>
    </row>
    <row r="63" spans="2:12">
      <c r="B63" s="19"/>
      <c r="L63" s="19"/>
    </row>
    <row r="64" spans="2:12">
      <c r="B64" s="19"/>
      <c r="L64" s="19"/>
    </row>
    <row r="65" spans="2:12" s="1" customFormat="1" ht="12.75">
      <c r="B65" s="31"/>
      <c r="D65" s="43" t="s">
        <v>51</v>
      </c>
      <c r="E65" s="44"/>
      <c r="F65" s="44"/>
      <c r="G65" s="43" t="s">
        <v>52</v>
      </c>
      <c r="H65" s="44"/>
      <c r="I65" s="44"/>
      <c r="J65" s="44"/>
      <c r="K65" s="44"/>
      <c r="L65" s="31"/>
    </row>
    <row r="66" spans="2:12">
      <c r="B66" s="19"/>
      <c r="L66" s="19"/>
    </row>
    <row r="67" spans="2:12">
      <c r="B67" s="19"/>
      <c r="L67" s="19"/>
    </row>
    <row r="68" spans="2:12">
      <c r="B68" s="19"/>
      <c r="L68" s="19"/>
    </row>
    <row r="69" spans="2:12">
      <c r="B69" s="19"/>
      <c r="L69" s="19"/>
    </row>
    <row r="70" spans="2:12">
      <c r="B70" s="19"/>
      <c r="L70" s="19"/>
    </row>
    <row r="71" spans="2:12">
      <c r="B71" s="19"/>
      <c r="L71" s="19"/>
    </row>
    <row r="72" spans="2:12">
      <c r="B72" s="19"/>
      <c r="L72" s="19"/>
    </row>
    <row r="73" spans="2:12">
      <c r="B73" s="19"/>
      <c r="L73" s="19"/>
    </row>
    <row r="74" spans="2:12">
      <c r="B74" s="19"/>
      <c r="L74" s="19"/>
    </row>
    <row r="75" spans="2:12">
      <c r="B75" s="19"/>
      <c r="L75" s="19"/>
    </row>
    <row r="76" spans="2:12" s="1" customFormat="1" ht="12.75">
      <c r="B76" s="31"/>
      <c r="D76" s="45" t="s">
        <v>49</v>
      </c>
      <c r="E76" s="33"/>
      <c r="F76" s="104" t="s">
        <v>50</v>
      </c>
      <c r="G76" s="45" t="s">
        <v>49</v>
      </c>
      <c r="H76" s="33"/>
      <c r="I76" s="33"/>
      <c r="J76" s="105" t="s">
        <v>50</v>
      </c>
      <c r="K76" s="33"/>
      <c r="L76" s="31"/>
    </row>
    <row r="77" spans="2:12" s="1" customFormat="1" ht="14.45" customHeight="1">
      <c r="B77" s="46"/>
      <c r="C77" s="47"/>
      <c r="D77" s="47"/>
      <c r="E77" s="47"/>
      <c r="F77" s="47"/>
      <c r="G77" s="47"/>
      <c r="H77" s="47"/>
      <c r="I77" s="47"/>
      <c r="J77" s="47"/>
      <c r="K77" s="47"/>
      <c r="L77" s="31"/>
    </row>
    <row r="81" spans="2:47" s="1" customFormat="1" ht="6.95" customHeight="1">
      <c r="B81" s="48"/>
      <c r="C81" s="49"/>
      <c r="D81" s="49"/>
      <c r="E81" s="49"/>
      <c r="F81" s="49"/>
      <c r="G81" s="49"/>
      <c r="H81" s="49"/>
      <c r="I81" s="49"/>
      <c r="J81" s="49"/>
      <c r="K81" s="49"/>
      <c r="L81" s="31"/>
    </row>
    <row r="82" spans="2:47" s="1" customFormat="1" ht="24.95" customHeight="1">
      <c r="B82" s="31"/>
      <c r="C82" s="20" t="s">
        <v>99</v>
      </c>
      <c r="L82" s="31"/>
    </row>
    <row r="83" spans="2:47" s="1" customFormat="1" ht="6.95" customHeight="1">
      <c r="B83" s="31"/>
      <c r="L83" s="31"/>
    </row>
    <row r="84" spans="2:47" s="1" customFormat="1" ht="12" customHeight="1">
      <c r="B84" s="31"/>
      <c r="C84" s="26" t="s">
        <v>15</v>
      </c>
      <c r="L84" s="31"/>
    </row>
    <row r="85" spans="2:47" s="1" customFormat="1" ht="26.25" customHeight="1">
      <c r="B85" s="31"/>
      <c r="E85" s="237" t="str">
        <f>E7</f>
        <v>REVITALIZÁCIA FONTÁNY V ZUZKINOM PARKU - REVÍZIA 23012026</v>
      </c>
      <c r="F85" s="238"/>
      <c r="G85" s="238"/>
      <c r="H85" s="238"/>
      <c r="L85" s="31"/>
    </row>
    <row r="86" spans="2:47" s="1" customFormat="1" ht="12" customHeight="1">
      <c r="B86" s="31"/>
      <c r="C86" s="26" t="s">
        <v>97</v>
      </c>
      <c r="L86" s="31"/>
    </row>
    <row r="87" spans="2:47" s="1" customFormat="1" ht="16.5" customHeight="1">
      <c r="B87" s="31"/>
      <c r="E87" s="227" t="str">
        <f>E9</f>
        <v>03 - Elektroinštalácia</v>
      </c>
      <c r="F87" s="236"/>
      <c r="G87" s="236"/>
      <c r="H87" s="236"/>
      <c r="L87" s="31"/>
    </row>
    <row r="88" spans="2:47" s="1" customFormat="1" ht="6.95" customHeight="1">
      <c r="B88" s="31"/>
      <c r="L88" s="31"/>
    </row>
    <row r="89" spans="2:47" s="1" customFormat="1" ht="12" customHeight="1">
      <c r="B89" s="31"/>
      <c r="C89" s="26" t="s">
        <v>19</v>
      </c>
      <c r="F89" s="24" t="str">
        <f>F12</f>
        <v>Zuzkin park, Košice</v>
      </c>
      <c r="I89" s="26" t="s">
        <v>21</v>
      </c>
      <c r="J89" s="54" t="str">
        <f>IF(J12="","",J12)</f>
        <v>23. 1. 2026</v>
      </c>
      <c r="L89" s="31"/>
    </row>
    <row r="90" spans="2:47" s="1" customFormat="1" ht="6.95" customHeight="1">
      <c r="B90" s="31"/>
      <c r="L90" s="31"/>
    </row>
    <row r="91" spans="2:47" s="1" customFormat="1" ht="40.15" customHeight="1">
      <c r="B91" s="31"/>
      <c r="C91" s="26" t="s">
        <v>23</v>
      </c>
      <c r="F91" s="24" t="str">
        <f>E15</f>
        <v xml:space="preserve"> </v>
      </c>
      <c r="I91" s="26" t="s">
        <v>29</v>
      </c>
      <c r="J91" s="29" t="str">
        <f>E21</f>
        <v>3linea s.r.o., Jesenského 26, Košice</v>
      </c>
      <c r="L91" s="31"/>
    </row>
    <row r="92" spans="2:47" s="1" customFormat="1" ht="15.2" customHeight="1">
      <c r="B92" s="31"/>
      <c r="C92" s="26" t="s">
        <v>27</v>
      </c>
      <c r="F92" s="24" t="str">
        <f>IF(E18="","",E18)</f>
        <v>Vyplň údaj</v>
      </c>
      <c r="I92" s="26" t="s">
        <v>32</v>
      </c>
      <c r="J92" s="29" t="str">
        <f>E24</f>
        <v xml:space="preserve">                                         </v>
      </c>
      <c r="L92" s="31"/>
    </row>
    <row r="93" spans="2:47" s="1" customFormat="1" ht="10.35" customHeight="1">
      <c r="B93" s="31"/>
      <c r="L93" s="31"/>
    </row>
    <row r="94" spans="2:47" s="1" customFormat="1" ht="29.25" customHeight="1">
      <c r="B94" s="31"/>
      <c r="C94" s="106" t="s">
        <v>100</v>
      </c>
      <c r="D94" s="98"/>
      <c r="E94" s="98"/>
      <c r="F94" s="98"/>
      <c r="G94" s="98"/>
      <c r="H94" s="98"/>
      <c r="I94" s="98"/>
      <c r="J94" s="107" t="s">
        <v>101</v>
      </c>
      <c r="K94" s="98"/>
      <c r="L94" s="31"/>
    </row>
    <row r="95" spans="2:47" s="1" customFormat="1" ht="10.35" customHeight="1">
      <c r="B95" s="31"/>
      <c r="L95" s="31"/>
    </row>
    <row r="96" spans="2:47" s="1" customFormat="1" ht="22.9" customHeight="1">
      <c r="B96" s="31"/>
      <c r="C96" s="108" t="s">
        <v>102</v>
      </c>
      <c r="J96" s="67">
        <f>J127</f>
        <v>0</v>
      </c>
      <c r="L96" s="31"/>
      <c r="AU96" s="16" t="s">
        <v>103</v>
      </c>
    </row>
    <row r="97" spans="2:12" s="8" customFormat="1" ht="24.95" customHeight="1">
      <c r="B97" s="109"/>
      <c r="D97" s="110" t="s">
        <v>593</v>
      </c>
      <c r="E97" s="111"/>
      <c r="F97" s="111"/>
      <c r="G97" s="111"/>
      <c r="H97" s="111"/>
      <c r="I97" s="111"/>
      <c r="J97" s="112">
        <f>J128</f>
        <v>0</v>
      </c>
      <c r="L97" s="109"/>
    </row>
    <row r="98" spans="2:12" s="9" customFormat="1" ht="19.899999999999999" customHeight="1">
      <c r="B98" s="113"/>
      <c r="D98" s="114" t="s">
        <v>594</v>
      </c>
      <c r="E98" s="115"/>
      <c r="F98" s="115"/>
      <c r="G98" s="115"/>
      <c r="H98" s="115"/>
      <c r="I98" s="115"/>
      <c r="J98" s="116">
        <f>J129</f>
        <v>0</v>
      </c>
      <c r="L98" s="113"/>
    </row>
    <row r="99" spans="2:12" s="9" customFormat="1" ht="19.899999999999999" customHeight="1">
      <c r="B99" s="113"/>
      <c r="D99" s="114" t="s">
        <v>595</v>
      </c>
      <c r="E99" s="115"/>
      <c r="F99" s="115"/>
      <c r="G99" s="115"/>
      <c r="H99" s="115"/>
      <c r="I99" s="115"/>
      <c r="J99" s="116">
        <f>J134</f>
        <v>0</v>
      </c>
      <c r="L99" s="113"/>
    </row>
    <row r="100" spans="2:12" s="9" customFormat="1" ht="19.899999999999999" customHeight="1">
      <c r="B100" s="113"/>
      <c r="D100" s="114" t="s">
        <v>596</v>
      </c>
      <c r="E100" s="115"/>
      <c r="F100" s="115"/>
      <c r="G100" s="115"/>
      <c r="H100" s="115"/>
      <c r="I100" s="115"/>
      <c r="J100" s="116">
        <f>J141</f>
        <v>0</v>
      </c>
      <c r="L100" s="113"/>
    </row>
    <row r="101" spans="2:12" s="9" customFormat="1" ht="19.899999999999999" customHeight="1">
      <c r="B101" s="113"/>
      <c r="D101" s="114" t="s">
        <v>597</v>
      </c>
      <c r="E101" s="115"/>
      <c r="F101" s="115"/>
      <c r="G101" s="115"/>
      <c r="H101" s="115"/>
      <c r="I101" s="115"/>
      <c r="J101" s="116">
        <f>J150</f>
        <v>0</v>
      </c>
      <c r="L101" s="113"/>
    </row>
    <row r="102" spans="2:12" s="9" customFormat="1" ht="19.899999999999999" customHeight="1">
      <c r="B102" s="113"/>
      <c r="D102" s="114" t="s">
        <v>598</v>
      </c>
      <c r="E102" s="115"/>
      <c r="F102" s="115"/>
      <c r="G102" s="115"/>
      <c r="H102" s="115"/>
      <c r="I102" s="115"/>
      <c r="J102" s="116">
        <f>J156</f>
        <v>0</v>
      </c>
      <c r="L102" s="113"/>
    </row>
    <row r="103" spans="2:12" s="9" customFormat="1" ht="19.899999999999999" customHeight="1">
      <c r="B103" s="113"/>
      <c r="D103" s="114" t="s">
        <v>599</v>
      </c>
      <c r="E103" s="115"/>
      <c r="F103" s="115"/>
      <c r="G103" s="115"/>
      <c r="H103" s="115"/>
      <c r="I103" s="115"/>
      <c r="J103" s="116">
        <f>J168</f>
        <v>0</v>
      </c>
      <c r="L103" s="113"/>
    </row>
    <row r="104" spans="2:12" s="9" customFormat="1" ht="19.899999999999999" customHeight="1">
      <c r="B104" s="113"/>
      <c r="D104" s="114" t="s">
        <v>600</v>
      </c>
      <c r="E104" s="115"/>
      <c r="F104" s="115"/>
      <c r="G104" s="115"/>
      <c r="H104" s="115"/>
      <c r="I104" s="115"/>
      <c r="J104" s="116">
        <f>J178</f>
        <v>0</v>
      </c>
      <c r="L104" s="113"/>
    </row>
    <row r="105" spans="2:12" s="8" customFormat="1" ht="24.95" customHeight="1">
      <c r="B105" s="109"/>
      <c r="D105" s="110" t="s">
        <v>601</v>
      </c>
      <c r="E105" s="111"/>
      <c r="F105" s="111"/>
      <c r="G105" s="111"/>
      <c r="H105" s="111"/>
      <c r="I105" s="111"/>
      <c r="J105" s="112">
        <f>J180</f>
        <v>0</v>
      </c>
      <c r="L105" s="109"/>
    </row>
    <row r="106" spans="2:12" s="8" customFormat="1" ht="24.95" customHeight="1">
      <c r="B106" s="109"/>
      <c r="D106" s="110" t="s">
        <v>112</v>
      </c>
      <c r="E106" s="111"/>
      <c r="F106" s="111"/>
      <c r="G106" s="111"/>
      <c r="H106" s="111"/>
      <c r="I106" s="111"/>
      <c r="J106" s="112">
        <f>J181</f>
        <v>0</v>
      </c>
      <c r="L106" s="109"/>
    </row>
    <row r="107" spans="2:12" s="9" customFormat="1" ht="19.899999999999999" customHeight="1">
      <c r="B107" s="113"/>
      <c r="D107" s="114" t="s">
        <v>602</v>
      </c>
      <c r="E107" s="115"/>
      <c r="F107" s="115"/>
      <c r="G107" s="115"/>
      <c r="H107" s="115"/>
      <c r="I107" s="115"/>
      <c r="J107" s="116">
        <f>J182</f>
        <v>0</v>
      </c>
      <c r="L107" s="113"/>
    </row>
    <row r="108" spans="2:12" s="1" customFormat="1" ht="21.75" customHeight="1">
      <c r="B108" s="31"/>
      <c r="L108" s="31"/>
    </row>
    <row r="109" spans="2:12" s="1" customFormat="1" ht="6.95" customHeight="1">
      <c r="B109" s="46"/>
      <c r="C109" s="47"/>
      <c r="D109" s="47"/>
      <c r="E109" s="47"/>
      <c r="F109" s="47"/>
      <c r="G109" s="47"/>
      <c r="H109" s="47"/>
      <c r="I109" s="47"/>
      <c r="J109" s="47"/>
      <c r="K109" s="47"/>
      <c r="L109" s="31"/>
    </row>
    <row r="113" spans="2:63" s="1" customFormat="1" ht="6.95" customHeight="1">
      <c r="B113" s="48"/>
      <c r="C113" s="49"/>
      <c r="D113" s="49"/>
      <c r="E113" s="49"/>
      <c r="F113" s="49"/>
      <c r="G113" s="49"/>
      <c r="H113" s="49"/>
      <c r="I113" s="49"/>
      <c r="J113" s="49"/>
      <c r="K113" s="49"/>
      <c r="L113" s="31"/>
    </row>
    <row r="114" spans="2:63" s="1" customFormat="1" ht="24.95" customHeight="1">
      <c r="B114" s="31"/>
      <c r="C114" s="20" t="s">
        <v>117</v>
      </c>
      <c r="L114" s="31"/>
    </row>
    <row r="115" spans="2:63" s="1" customFormat="1" ht="6.95" customHeight="1">
      <c r="B115" s="31"/>
      <c r="L115" s="31"/>
    </row>
    <row r="116" spans="2:63" s="1" customFormat="1" ht="12" customHeight="1">
      <c r="B116" s="31"/>
      <c r="C116" s="26" t="s">
        <v>15</v>
      </c>
      <c r="L116" s="31"/>
    </row>
    <row r="117" spans="2:63" s="1" customFormat="1" ht="26.25" customHeight="1">
      <c r="B117" s="31"/>
      <c r="E117" s="237" t="str">
        <f>E7</f>
        <v>REVITALIZÁCIA FONTÁNY V ZUZKINOM PARKU - REVÍZIA 23012026</v>
      </c>
      <c r="F117" s="238"/>
      <c r="G117" s="238"/>
      <c r="H117" s="238"/>
      <c r="L117" s="31"/>
    </row>
    <row r="118" spans="2:63" s="1" customFormat="1" ht="12" customHeight="1">
      <c r="B118" s="31"/>
      <c r="C118" s="26" t="s">
        <v>97</v>
      </c>
      <c r="L118" s="31"/>
    </row>
    <row r="119" spans="2:63" s="1" customFormat="1" ht="16.5" customHeight="1">
      <c r="B119" s="31"/>
      <c r="E119" s="227" t="str">
        <f>E9</f>
        <v>03 - Elektroinštalácia</v>
      </c>
      <c r="F119" s="236"/>
      <c r="G119" s="236"/>
      <c r="H119" s="236"/>
      <c r="L119" s="31"/>
    </row>
    <row r="120" spans="2:63" s="1" customFormat="1" ht="6.95" customHeight="1">
      <c r="B120" s="31"/>
      <c r="L120" s="31"/>
    </row>
    <row r="121" spans="2:63" s="1" customFormat="1" ht="12" customHeight="1">
      <c r="B121" s="31"/>
      <c r="C121" s="26" t="s">
        <v>19</v>
      </c>
      <c r="F121" s="24" t="str">
        <f>F12</f>
        <v>Zuzkin park, Košice</v>
      </c>
      <c r="I121" s="26" t="s">
        <v>21</v>
      </c>
      <c r="J121" s="54" t="str">
        <f>IF(J12="","",J12)</f>
        <v>23. 1. 2026</v>
      </c>
      <c r="L121" s="31"/>
    </row>
    <row r="122" spans="2:63" s="1" customFormat="1" ht="6.95" customHeight="1">
      <c r="B122" s="31"/>
      <c r="L122" s="31"/>
    </row>
    <row r="123" spans="2:63" s="1" customFormat="1" ht="40.15" customHeight="1">
      <c r="B123" s="31"/>
      <c r="C123" s="26" t="s">
        <v>23</v>
      </c>
      <c r="F123" s="24" t="str">
        <f>E15</f>
        <v xml:space="preserve"> </v>
      </c>
      <c r="I123" s="26" t="s">
        <v>29</v>
      </c>
      <c r="J123" s="29" t="str">
        <f>E21</f>
        <v>3linea s.r.o., Jesenského 26, Košice</v>
      </c>
      <c r="L123" s="31"/>
    </row>
    <row r="124" spans="2:63" s="1" customFormat="1" ht="15.2" customHeight="1">
      <c r="B124" s="31"/>
      <c r="C124" s="26" t="s">
        <v>27</v>
      </c>
      <c r="F124" s="24" t="str">
        <f>IF(E18="","",E18)</f>
        <v>Vyplň údaj</v>
      </c>
      <c r="I124" s="26" t="s">
        <v>32</v>
      </c>
      <c r="J124" s="29" t="str">
        <f>E24</f>
        <v xml:space="preserve">                                         </v>
      </c>
      <c r="L124" s="31"/>
    </row>
    <row r="125" spans="2:63" s="1" customFormat="1" ht="10.35" customHeight="1">
      <c r="B125" s="31"/>
      <c r="L125" s="31"/>
    </row>
    <row r="126" spans="2:63" s="10" customFormat="1" ht="29.25" customHeight="1">
      <c r="B126" s="117"/>
      <c r="C126" s="118" t="s">
        <v>118</v>
      </c>
      <c r="D126" s="119" t="s">
        <v>59</v>
      </c>
      <c r="E126" s="119" t="s">
        <v>55</v>
      </c>
      <c r="F126" s="119" t="s">
        <v>56</v>
      </c>
      <c r="G126" s="119" t="s">
        <v>119</v>
      </c>
      <c r="H126" s="119" t="s">
        <v>120</v>
      </c>
      <c r="I126" s="119" t="s">
        <v>121</v>
      </c>
      <c r="J126" s="120" t="s">
        <v>101</v>
      </c>
      <c r="K126" s="121" t="s">
        <v>122</v>
      </c>
      <c r="L126" s="117"/>
      <c r="M126" s="60" t="s">
        <v>1</v>
      </c>
      <c r="N126" s="61" t="s">
        <v>38</v>
      </c>
      <c r="O126" s="61" t="s">
        <v>123</v>
      </c>
      <c r="P126" s="61" t="s">
        <v>124</v>
      </c>
      <c r="Q126" s="61" t="s">
        <v>125</v>
      </c>
      <c r="R126" s="61" t="s">
        <v>126</v>
      </c>
      <c r="S126" s="61" t="s">
        <v>127</v>
      </c>
      <c r="T126" s="62" t="s">
        <v>128</v>
      </c>
    </row>
    <row r="127" spans="2:63" s="1" customFormat="1" ht="22.9" customHeight="1">
      <c r="B127" s="31"/>
      <c r="C127" s="65" t="s">
        <v>102</v>
      </c>
      <c r="J127" s="122">
        <f>BK127</f>
        <v>0</v>
      </c>
      <c r="L127" s="31"/>
      <c r="M127" s="63"/>
      <c r="N127" s="55"/>
      <c r="O127" s="55"/>
      <c r="P127" s="123">
        <f>P128+P180+P181</f>
        <v>0</v>
      </c>
      <c r="Q127" s="55"/>
      <c r="R127" s="123">
        <f>R128+R180+R181</f>
        <v>3.5999999999999995E-3</v>
      </c>
      <c r="S127" s="55"/>
      <c r="T127" s="124">
        <f>T128+T180+T181</f>
        <v>0</v>
      </c>
      <c r="AT127" s="16" t="s">
        <v>73</v>
      </c>
      <c r="AU127" s="16" t="s">
        <v>103</v>
      </c>
      <c r="BK127" s="125">
        <f>BK128+BK180+BK181</f>
        <v>0</v>
      </c>
    </row>
    <row r="128" spans="2:63" s="11" customFormat="1" ht="25.9" customHeight="1">
      <c r="B128" s="126"/>
      <c r="D128" s="127" t="s">
        <v>73</v>
      </c>
      <c r="E128" s="128" t="s">
        <v>603</v>
      </c>
      <c r="F128" s="128" t="s">
        <v>604</v>
      </c>
      <c r="I128" s="129"/>
      <c r="J128" s="130">
        <f>BK128</f>
        <v>0</v>
      </c>
      <c r="L128" s="126"/>
      <c r="M128" s="131"/>
      <c r="P128" s="132">
        <f>P129+P134+P141+P150+P156+P168+P178</f>
        <v>0</v>
      </c>
      <c r="R128" s="132">
        <f>R129+R134+R141+R150+R156+R168+R178</f>
        <v>2.7999999999999995E-3</v>
      </c>
      <c r="T128" s="133">
        <f>T129+T134+T141+T150+T156+T168+T178</f>
        <v>0</v>
      </c>
      <c r="AR128" s="127" t="s">
        <v>82</v>
      </c>
      <c r="AT128" s="134" t="s">
        <v>73</v>
      </c>
      <c r="AU128" s="134" t="s">
        <v>74</v>
      </c>
      <c r="AY128" s="127" t="s">
        <v>131</v>
      </c>
      <c r="BK128" s="135">
        <f>BK129+BK134+BK141+BK150+BK156+BK168+BK178</f>
        <v>0</v>
      </c>
    </row>
    <row r="129" spans="2:65" s="11" customFormat="1" ht="22.9" customHeight="1">
      <c r="B129" s="126"/>
      <c r="D129" s="127" t="s">
        <v>73</v>
      </c>
      <c r="E129" s="136" t="s">
        <v>605</v>
      </c>
      <c r="F129" s="136" t="s">
        <v>605</v>
      </c>
      <c r="I129" s="129"/>
      <c r="J129" s="137">
        <f>BK129</f>
        <v>0</v>
      </c>
      <c r="L129" s="126"/>
      <c r="M129" s="131"/>
      <c r="P129" s="132">
        <f>SUM(P130:P133)</f>
        <v>0</v>
      </c>
      <c r="R129" s="132">
        <f>SUM(R130:R133)</f>
        <v>0</v>
      </c>
      <c r="T129" s="133">
        <f>SUM(T130:T133)</f>
        <v>0</v>
      </c>
      <c r="AR129" s="127" t="s">
        <v>82</v>
      </c>
      <c r="AT129" s="134" t="s">
        <v>73</v>
      </c>
      <c r="AU129" s="134" t="s">
        <v>82</v>
      </c>
      <c r="AY129" s="127" t="s">
        <v>131</v>
      </c>
      <c r="BK129" s="135">
        <f>SUM(BK130:BK133)</f>
        <v>0</v>
      </c>
    </row>
    <row r="130" spans="2:65" s="1" customFormat="1" ht="24.2" customHeight="1">
      <c r="B130" s="138"/>
      <c r="C130" s="139" t="s">
        <v>82</v>
      </c>
      <c r="D130" s="139" t="s">
        <v>133</v>
      </c>
      <c r="E130" s="140" t="s">
        <v>606</v>
      </c>
      <c r="F130" s="141" t="s">
        <v>607</v>
      </c>
      <c r="G130" s="142" t="s">
        <v>358</v>
      </c>
      <c r="H130" s="143">
        <v>125</v>
      </c>
      <c r="I130" s="144"/>
      <c r="J130" s="145">
        <f>ROUND(I130*H130,2)</f>
        <v>0</v>
      </c>
      <c r="K130" s="146"/>
      <c r="L130" s="31"/>
      <c r="M130" s="147" t="s">
        <v>1</v>
      </c>
      <c r="N130" s="148" t="s">
        <v>40</v>
      </c>
      <c r="P130" s="149">
        <f>O130*H130</f>
        <v>0</v>
      </c>
      <c r="Q130" s="149">
        <v>0</v>
      </c>
      <c r="R130" s="149">
        <f>Q130*H130</f>
        <v>0</v>
      </c>
      <c r="S130" s="149">
        <v>0</v>
      </c>
      <c r="T130" s="150">
        <f>S130*H130</f>
        <v>0</v>
      </c>
      <c r="AR130" s="151" t="s">
        <v>137</v>
      </c>
      <c r="AT130" s="151" t="s">
        <v>133</v>
      </c>
      <c r="AU130" s="151" t="s">
        <v>138</v>
      </c>
      <c r="AY130" s="16" t="s">
        <v>131</v>
      </c>
      <c r="BE130" s="152">
        <f>IF(N130="základná",J130,0)</f>
        <v>0</v>
      </c>
      <c r="BF130" s="152">
        <f>IF(N130="znížená",J130,0)</f>
        <v>0</v>
      </c>
      <c r="BG130" s="152">
        <f>IF(N130="zákl. prenesená",J130,0)</f>
        <v>0</v>
      </c>
      <c r="BH130" s="152">
        <f>IF(N130="zníž. prenesená",J130,0)</f>
        <v>0</v>
      </c>
      <c r="BI130" s="152">
        <f>IF(N130="nulová",J130,0)</f>
        <v>0</v>
      </c>
      <c r="BJ130" s="16" t="s">
        <v>138</v>
      </c>
      <c r="BK130" s="152">
        <f>ROUND(I130*H130,2)</f>
        <v>0</v>
      </c>
      <c r="BL130" s="16" t="s">
        <v>137</v>
      </c>
      <c r="BM130" s="151" t="s">
        <v>138</v>
      </c>
    </row>
    <row r="131" spans="2:65" s="1" customFormat="1" ht="21.75" customHeight="1">
      <c r="B131" s="138"/>
      <c r="C131" s="168" t="s">
        <v>138</v>
      </c>
      <c r="D131" s="168" t="s">
        <v>233</v>
      </c>
      <c r="E131" s="169" t="s">
        <v>608</v>
      </c>
      <c r="F131" s="170" t="s">
        <v>609</v>
      </c>
      <c r="G131" s="171" t="s">
        <v>358</v>
      </c>
      <c r="H131" s="172">
        <v>125</v>
      </c>
      <c r="I131" s="173"/>
      <c r="J131" s="174">
        <f>ROUND(I131*H131,2)</f>
        <v>0</v>
      </c>
      <c r="K131" s="175"/>
      <c r="L131" s="176"/>
      <c r="M131" s="177" t="s">
        <v>1</v>
      </c>
      <c r="N131" s="178" t="s">
        <v>40</v>
      </c>
      <c r="P131" s="149">
        <f>O131*H131</f>
        <v>0</v>
      </c>
      <c r="Q131" s="149">
        <v>0</v>
      </c>
      <c r="R131" s="149">
        <f>Q131*H131</f>
        <v>0</v>
      </c>
      <c r="S131" s="149">
        <v>0</v>
      </c>
      <c r="T131" s="150">
        <f>S131*H131</f>
        <v>0</v>
      </c>
      <c r="AR131" s="151" t="s">
        <v>148</v>
      </c>
      <c r="AT131" s="151" t="s">
        <v>233</v>
      </c>
      <c r="AU131" s="151" t="s">
        <v>138</v>
      </c>
      <c r="AY131" s="16" t="s">
        <v>131</v>
      </c>
      <c r="BE131" s="152">
        <f>IF(N131="základná",J131,0)</f>
        <v>0</v>
      </c>
      <c r="BF131" s="152">
        <f>IF(N131="znížená",J131,0)</f>
        <v>0</v>
      </c>
      <c r="BG131" s="152">
        <f>IF(N131="zákl. prenesená",J131,0)</f>
        <v>0</v>
      </c>
      <c r="BH131" s="152">
        <f>IF(N131="zníž. prenesená",J131,0)</f>
        <v>0</v>
      </c>
      <c r="BI131" s="152">
        <f>IF(N131="nulová",J131,0)</f>
        <v>0</v>
      </c>
      <c r="BJ131" s="16" t="s">
        <v>138</v>
      </c>
      <c r="BK131" s="152">
        <f>ROUND(I131*H131,2)</f>
        <v>0</v>
      </c>
      <c r="BL131" s="16" t="s">
        <v>137</v>
      </c>
      <c r="BM131" s="151" t="s">
        <v>137</v>
      </c>
    </row>
    <row r="132" spans="2:65" s="1" customFormat="1" ht="16.5" customHeight="1">
      <c r="B132" s="138"/>
      <c r="C132" s="139" t="s">
        <v>142</v>
      </c>
      <c r="D132" s="139" t="s">
        <v>133</v>
      </c>
      <c r="E132" s="140" t="s">
        <v>610</v>
      </c>
      <c r="F132" s="141" t="s">
        <v>611</v>
      </c>
      <c r="G132" s="142" t="s">
        <v>612</v>
      </c>
      <c r="H132" s="143">
        <v>2</v>
      </c>
      <c r="I132" s="144"/>
      <c r="J132" s="145">
        <f>ROUND(I132*H132,2)</f>
        <v>0</v>
      </c>
      <c r="K132" s="146"/>
      <c r="L132" s="31"/>
      <c r="M132" s="147" t="s">
        <v>1</v>
      </c>
      <c r="N132" s="148" t="s">
        <v>40</v>
      </c>
      <c r="P132" s="149">
        <f>O132*H132</f>
        <v>0</v>
      </c>
      <c r="Q132" s="149">
        <v>0</v>
      </c>
      <c r="R132" s="149">
        <f>Q132*H132</f>
        <v>0</v>
      </c>
      <c r="S132" s="149">
        <v>0</v>
      </c>
      <c r="T132" s="150">
        <f>S132*H132</f>
        <v>0</v>
      </c>
      <c r="AR132" s="151" t="s">
        <v>137</v>
      </c>
      <c r="AT132" s="151" t="s">
        <v>133</v>
      </c>
      <c r="AU132" s="151" t="s">
        <v>138</v>
      </c>
      <c r="AY132" s="16" t="s">
        <v>131</v>
      </c>
      <c r="BE132" s="152">
        <f>IF(N132="základná",J132,0)</f>
        <v>0</v>
      </c>
      <c r="BF132" s="152">
        <f>IF(N132="znížená",J132,0)</f>
        <v>0</v>
      </c>
      <c r="BG132" s="152">
        <f>IF(N132="zákl. prenesená",J132,0)</f>
        <v>0</v>
      </c>
      <c r="BH132" s="152">
        <f>IF(N132="zníž. prenesená",J132,0)</f>
        <v>0</v>
      </c>
      <c r="BI132" s="152">
        <f>IF(N132="nulová",J132,0)</f>
        <v>0</v>
      </c>
      <c r="BJ132" s="16" t="s">
        <v>138</v>
      </c>
      <c r="BK132" s="152">
        <f>ROUND(I132*H132,2)</f>
        <v>0</v>
      </c>
      <c r="BL132" s="16" t="s">
        <v>137</v>
      </c>
      <c r="BM132" s="151" t="s">
        <v>145</v>
      </c>
    </row>
    <row r="133" spans="2:65" s="1" customFormat="1" ht="16.5" customHeight="1">
      <c r="B133" s="138"/>
      <c r="C133" s="168" t="s">
        <v>137</v>
      </c>
      <c r="D133" s="168" t="s">
        <v>233</v>
      </c>
      <c r="E133" s="169" t="s">
        <v>613</v>
      </c>
      <c r="F133" s="170" t="s">
        <v>614</v>
      </c>
      <c r="G133" s="171" t="s">
        <v>612</v>
      </c>
      <c r="H133" s="172">
        <v>2</v>
      </c>
      <c r="I133" s="173"/>
      <c r="J133" s="174">
        <f>ROUND(I133*H133,2)</f>
        <v>0</v>
      </c>
      <c r="K133" s="175"/>
      <c r="L133" s="176"/>
      <c r="M133" s="177" t="s">
        <v>1</v>
      </c>
      <c r="N133" s="178" t="s">
        <v>40</v>
      </c>
      <c r="P133" s="149">
        <f>O133*H133</f>
        <v>0</v>
      </c>
      <c r="Q133" s="149">
        <v>0</v>
      </c>
      <c r="R133" s="149">
        <f>Q133*H133</f>
        <v>0</v>
      </c>
      <c r="S133" s="149">
        <v>0</v>
      </c>
      <c r="T133" s="150">
        <f>S133*H133</f>
        <v>0</v>
      </c>
      <c r="AR133" s="151" t="s">
        <v>148</v>
      </c>
      <c r="AT133" s="151" t="s">
        <v>233</v>
      </c>
      <c r="AU133" s="151" t="s">
        <v>138</v>
      </c>
      <c r="AY133" s="16" t="s">
        <v>131</v>
      </c>
      <c r="BE133" s="152">
        <f>IF(N133="základná",J133,0)</f>
        <v>0</v>
      </c>
      <c r="BF133" s="152">
        <f>IF(N133="znížená",J133,0)</f>
        <v>0</v>
      </c>
      <c r="BG133" s="152">
        <f>IF(N133="zákl. prenesená",J133,0)</f>
        <v>0</v>
      </c>
      <c r="BH133" s="152">
        <f>IF(N133="zníž. prenesená",J133,0)</f>
        <v>0</v>
      </c>
      <c r="BI133" s="152">
        <f>IF(N133="nulová",J133,0)</f>
        <v>0</v>
      </c>
      <c r="BJ133" s="16" t="s">
        <v>138</v>
      </c>
      <c r="BK133" s="152">
        <f>ROUND(I133*H133,2)</f>
        <v>0</v>
      </c>
      <c r="BL133" s="16" t="s">
        <v>137</v>
      </c>
      <c r="BM133" s="151" t="s">
        <v>148</v>
      </c>
    </row>
    <row r="134" spans="2:65" s="11" customFormat="1" ht="22.9" customHeight="1">
      <c r="B134" s="126"/>
      <c r="D134" s="127" t="s">
        <v>73</v>
      </c>
      <c r="E134" s="136" t="s">
        <v>615</v>
      </c>
      <c r="F134" s="136" t="s">
        <v>615</v>
      </c>
      <c r="I134" s="129"/>
      <c r="J134" s="137">
        <f>BK134</f>
        <v>0</v>
      </c>
      <c r="L134" s="126"/>
      <c r="M134" s="131"/>
      <c r="P134" s="132">
        <f>SUM(P135:P140)</f>
        <v>0</v>
      </c>
      <c r="R134" s="132">
        <f>SUM(R135:R140)</f>
        <v>0</v>
      </c>
      <c r="T134" s="133">
        <f>SUM(T135:T140)</f>
        <v>0</v>
      </c>
      <c r="AR134" s="127" t="s">
        <v>82</v>
      </c>
      <c r="AT134" s="134" t="s">
        <v>73</v>
      </c>
      <c r="AU134" s="134" t="s">
        <v>82</v>
      </c>
      <c r="AY134" s="127" t="s">
        <v>131</v>
      </c>
      <c r="BK134" s="135">
        <f>SUM(BK135:BK140)</f>
        <v>0</v>
      </c>
    </row>
    <row r="135" spans="2:65" s="1" customFormat="1" ht="21.75" customHeight="1">
      <c r="B135" s="138"/>
      <c r="C135" s="139" t="s">
        <v>152</v>
      </c>
      <c r="D135" s="139" t="s">
        <v>133</v>
      </c>
      <c r="E135" s="140" t="s">
        <v>616</v>
      </c>
      <c r="F135" s="141" t="s">
        <v>617</v>
      </c>
      <c r="G135" s="142" t="s">
        <v>358</v>
      </c>
      <c r="H135" s="143">
        <v>25</v>
      </c>
      <c r="I135" s="144"/>
      <c r="J135" s="145">
        <f t="shared" ref="J135:J140" si="0">ROUND(I135*H135,2)</f>
        <v>0</v>
      </c>
      <c r="K135" s="146"/>
      <c r="L135" s="31"/>
      <c r="M135" s="147" t="s">
        <v>1</v>
      </c>
      <c r="N135" s="148" t="s">
        <v>40</v>
      </c>
      <c r="P135" s="149">
        <f t="shared" ref="P135:P140" si="1">O135*H135</f>
        <v>0</v>
      </c>
      <c r="Q135" s="149">
        <v>0</v>
      </c>
      <c r="R135" s="149">
        <f t="shared" ref="R135:R140" si="2">Q135*H135</f>
        <v>0</v>
      </c>
      <c r="S135" s="149">
        <v>0</v>
      </c>
      <c r="T135" s="150">
        <f t="shared" ref="T135:T140" si="3">S135*H135</f>
        <v>0</v>
      </c>
      <c r="AR135" s="151" t="s">
        <v>137</v>
      </c>
      <c r="AT135" s="151" t="s">
        <v>133</v>
      </c>
      <c r="AU135" s="151" t="s">
        <v>138</v>
      </c>
      <c r="AY135" s="16" t="s">
        <v>131</v>
      </c>
      <c r="BE135" s="152">
        <f t="shared" ref="BE135:BE140" si="4">IF(N135="základná",J135,0)</f>
        <v>0</v>
      </c>
      <c r="BF135" s="152">
        <f t="shared" ref="BF135:BF140" si="5">IF(N135="znížená",J135,0)</f>
        <v>0</v>
      </c>
      <c r="BG135" s="152">
        <f t="shared" ref="BG135:BG140" si="6">IF(N135="zákl. prenesená",J135,0)</f>
        <v>0</v>
      </c>
      <c r="BH135" s="152">
        <f t="shared" ref="BH135:BH140" si="7">IF(N135="zníž. prenesená",J135,0)</f>
        <v>0</v>
      </c>
      <c r="BI135" s="152">
        <f t="shared" ref="BI135:BI140" si="8">IF(N135="nulová",J135,0)</f>
        <v>0</v>
      </c>
      <c r="BJ135" s="16" t="s">
        <v>138</v>
      </c>
      <c r="BK135" s="152">
        <f t="shared" ref="BK135:BK140" si="9">ROUND(I135*H135,2)</f>
        <v>0</v>
      </c>
      <c r="BL135" s="16" t="s">
        <v>137</v>
      </c>
      <c r="BM135" s="151" t="s">
        <v>155</v>
      </c>
    </row>
    <row r="136" spans="2:65" s="1" customFormat="1" ht="16.5" customHeight="1">
      <c r="B136" s="138"/>
      <c r="C136" s="168" t="s">
        <v>145</v>
      </c>
      <c r="D136" s="168" t="s">
        <v>233</v>
      </c>
      <c r="E136" s="169" t="s">
        <v>618</v>
      </c>
      <c r="F136" s="170" t="s">
        <v>619</v>
      </c>
      <c r="G136" s="171" t="s">
        <v>358</v>
      </c>
      <c r="H136" s="172">
        <v>25</v>
      </c>
      <c r="I136" s="173"/>
      <c r="J136" s="174">
        <f t="shared" si="0"/>
        <v>0</v>
      </c>
      <c r="K136" s="175"/>
      <c r="L136" s="176"/>
      <c r="M136" s="177" t="s">
        <v>1</v>
      </c>
      <c r="N136" s="178" t="s">
        <v>40</v>
      </c>
      <c r="P136" s="149">
        <f t="shared" si="1"/>
        <v>0</v>
      </c>
      <c r="Q136" s="149">
        <v>0</v>
      </c>
      <c r="R136" s="149">
        <f t="shared" si="2"/>
        <v>0</v>
      </c>
      <c r="S136" s="149">
        <v>0</v>
      </c>
      <c r="T136" s="150">
        <f t="shared" si="3"/>
        <v>0</v>
      </c>
      <c r="AR136" s="151" t="s">
        <v>148</v>
      </c>
      <c r="AT136" s="151" t="s">
        <v>233</v>
      </c>
      <c r="AU136" s="151" t="s">
        <v>138</v>
      </c>
      <c r="AY136" s="16" t="s">
        <v>131</v>
      </c>
      <c r="BE136" s="152">
        <f t="shared" si="4"/>
        <v>0</v>
      </c>
      <c r="BF136" s="152">
        <f t="shared" si="5"/>
        <v>0</v>
      </c>
      <c r="BG136" s="152">
        <f t="shared" si="6"/>
        <v>0</v>
      </c>
      <c r="BH136" s="152">
        <f t="shared" si="7"/>
        <v>0</v>
      </c>
      <c r="BI136" s="152">
        <f t="shared" si="8"/>
        <v>0</v>
      </c>
      <c r="BJ136" s="16" t="s">
        <v>138</v>
      </c>
      <c r="BK136" s="152">
        <f t="shared" si="9"/>
        <v>0</v>
      </c>
      <c r="BL136" s="16" t="s">
        <v>137</v>
      </c>
      <c r="BM136" s="151" t="s">
        <v>159</v>
      </c>
    </row>
    <row r="137" spans="2:65" s="1" customFormat="1" ht="21.75" customHeight="1">
      <c r="B137" s="138"/>
      <c r="C137" s="139" t="s">
        <v>160</v>
      </c>
      <c r="D137" s="139" t="s">
        <v>133</v>
      </c>
      <c r="E137" s="140" t="s">
        <v>620</v>
      </c>
      <c r="F137" s="141" t="s">
        <v>621</v>
      </c>
      <c r="G137" s="142" t="s">
        <v>358</v>
      </c>
      <c r="H137" s="143">
        <v>250</v>
      </c>
      <c r="I137" s="144"/>
      <c r="J137" s="145">
        <f t="shared" si="0"/>
        <v>0</v>
      </c>
      <c r="K137" s="146"/>
      <c r="L137" s="31"/>
      <c r="M137" s="147" t="s">
        <v>1</v>
      </c>
      <c r="N137" s="148" t="s">
        <v>40</v>
      </c>
      <c r="P137" s="149">
        <f t="shared" si="1"/>
        <v>0</v>
      </c>
      <c r="Q137" s="149">
        <v>0</v>
      </c>
      <c r="R137" s="149">
        <f t="shared" si="2"/>
        <v>0</v>
      </c>
      <c r="S137" s="149">
        <v>0</v>
      </c>
      <c r="T137" s="150">
        <f t="shared" si="3"/>
        <v>0</v>
      </c>
      <c r="AR137" s="151" t="s">
        <v>137</v>
      </c>
      <c r="AT137" s="151" t="s">
        <v>133</v>
      </c>
      <c r="AU137" s="151" t="s">
        <v>138</v>
      </c>
      <c r="AY137" s="16" t="s">
        <v>131</v>
      </c>
      <c r="BE137" s="152">
        <f t="shared" si="4"/>
        <v>0</v>
      </c>
      <c r="BF137" s="152">
        <f t="shared" si="5"/>
        <v>0</v>
      </c>
      <c r="BG137" s="152">
        <f t="shared" si="6"/>
        <v>0</v>
      </c>
      <c r="BH137" s="152">
        <f t="shared" si="7"/>
        <v>0</v>
      </c>
      <c r="BI137" s="152">
        <f t="shared" si="8"/>
        <v>0</v>
      </c>
      <c r="BJ137" s="16" t="s">
        <v>138</v>
      </c>
      <c r="BK137" s="152">
        <f t="shared" si="9"/>
        <v>0</v>
      </c>
      <c r="BL137" s="16" t="s">
        <v>137</v>
      </c>
      <c r="BM137" s="151" t="s">
        <v>163</v>
      </c>
    </row>
    <row r="138" spans="2:65" s="1" customFormat="1" ht="16.5" customHeight="1">
      <c r="B138" s="138"/>
      <c r="C138" s="168" t="s">
        <v>148</v>
      </c>
      <c r="D138" s="168" t="s">
        <v>233</v>
      </c>
      <c r="E138" s="169" t="s">
        <v>622</v>
      </c>
      <c r="F138" s="170" t="s">
        <v>623</v>
      </c>
      <c r="G138" s="171" t="s">
        <v>358</v>
      </c>
      <c r="H138" s="172">
        <v>250</v>
      </c>
      <c r="I138" s="173"/>
      <c r="J138" s="174">
        <f t="shared" si="0"/>
        <v>0</v>
      </c>
      <c r="K138" s="175"/>
      <c r="L138" s="176"/>
      <c r="M138" s="177" t="s">
        <v>1</v>
      </c>
      <c r="N138" s="178" t="s">
        <v>40</v>
      </c>
      <c r="P138" s="149">
        <f t="shared" si="1"/>
        <v>0</v>
      </c>
      <c r="Q138" s="149">
        <v>0</v>
      </c>
      <c r="R138" s="149">
        <f t="shared" si="2"/>
        <v>0</v>
      </c>
      <c r="S138" s="149">
        <v>0</v>
      </c>
      <c r="T138" s="150">
        <f t="shared" si="3"/>
        <v>0</v>
      </c>
      <c r="AR138" s="151" t="s">
        <v>148</v>
      </c>
      <c r="AT138" s="151" t="s">
        <v>233</v>
      </c>
      <c r="AU138" s="151" t="s">
        <v>138</v>
      </c>
      <c r="AY138" s="16" t="s">
        <v>131</v>
      </c>
      <c r="BE138" s="152">
        <f t="shared" si="4"/>
        <v>0</v>
      </c>
      <c r="BF138" s="152">
        <f t="shared" si="5"/>
        <v>0</v>
      </c>
      <c r="BG138" s="152">
        <f t="shared" si="6"/>
        <v>0</v>
      </c>
      <c r="BH138" s="152">
        <f t="shared" si="7"/>
        <v>0</v>
      </c>
      <c r="BI138" s="152">
        <f t="shared" si="8"/>
        <v>0</v>
      </c>
      <c r="BJ138" s="16" t="s">
        <v>138</v>
      </c>
      <c r="BK138" s="152">
        <f t="shared" si="9"/>
        <v>0</v>
      </c>
      <c r="BL138" s="16" t="s">
        <v>137</v>
      </c>
      <c r="BM138" s="151" t="s">
        <v>167</v>
      </c>
    </row>
    <row r="139" spans="2:65" s="1" customFormat="1" ht="21.75" customHeight="1">
      <c r="B139" s="138"/>
      <c r="C139" s="139" t="s">
        <v>169</v>
      </c>
      <c r="D139" s="139" t="s">
        <v>133</v>
      </c>
      <c r="E139" s="140" t="s">
        <v>624</v>
      </c>
      <c r="F139" s="141" t="s">
        <v>625</v>
      </c>
      <c r="G139" s="142" t="s">
        <v>358</v>
      </c>
      <c r="H139" s="143">
        <v>25</v>
      </c>
      <c r="I139" s="144"/>
      <c r="J139" s="145">
        <f t="shared" si="0"/>
        <v>0</v>
      </c>
      <c r="K139" s="146"/>
      <c r="L139" s="31"/>
      <c r="M139" s="147" t="s">
        <v>1</v>
      </c>
      <c r="N139" s="148" t="s">
        <v>40</v>
      </c>
      <c r="P139" s="149">
        <f t="shared" si="1"/>
        <v>0</v>
      </c>
      <c r="Q139" s="149">
        <v>0</v>
      </c>
      <c r="R139" s="149">
        <f t="shared" si="2"/>
        <v>0</v>
      </c>
      <c r="S139" s="149">
        <v>0</v>
      </c>
      <c r="T139" s="150">
        <f t="shared" si="3"/>
        <v>0</v>
      </c>
      <c r="AR139" s="151" t="s">
        <v>137</v>
      </c>
      <c r="AT139" s="151" t="s">
        <v>133</v>
      </c>
      <c r="AU139" s="151" t="s">
        <v>138</v>
      </c>
      <c r="AY139" s="16" t="s">
        <v>131</v>
      </c>
      <c r="BE139" s="152">
        <f t="shared" si="4"/>
        <v>0</v>
      </c>
      <c r="BF139" s="152">
        <f t="shared" si="5"/>
        <v>0</v>
      </c>
      <c r="BG139" s="152">
        <f t="shared" si="6"/>
        <v>0</v>
      </c>
      <c r="BH139" s="152">
        <f t="shared" si="7"/>
        <v>0</v>
      </c>
      <c r="BI139" s="152">
        <f t="shared" si="8"/>
        <v>0</v>
      </c>
      <c r="BJ139" s="16" t="s">
        <v>138</v>
      </c>
      <c r="BK139" s="152">
        <f t="shared" si="9"/>
        <v>0</v>
      </c>
      <c r="BL139" s="16" t="s">
        <v>137</v>
      </c>
      <c r="BM139" s="151" t="s">
        <v>172</v>
      </c>
    </row>
    <row r="140" spans="2:65" s="1" customFormat="1" ht="16.5" customHeight="1">
      <c r="B140" s="138"/>
      <c r="C140" s="168" t="s">
        <v>155</v>
      </c>
      <c r="D140" s="168" t="s">
        <v>233</v>
      </c>
      <c r="E140" s="169" t="s">
        <v>626</v>
      </c>
      <c r="F140" s="170" t="s">
        <v>627</v>
      </c>
      <c r="G140" s="171" t="s">
        <v>358</v>
      </c>
      <c r="H140" s="172">
        <v>25</v>
      </c>
      <c r="I140" s="173"/>
      <c r="J140" s="174">
        <f t="shared" si="0"/>
        <v>0</v>
      </c>
      <c r="K140" s="175"/>
      <c r="L140" s="176"/>
      <c r="M140" s="177" t="s">
        <v>1</v>
      </c>
      <c r="N140" s="178" t="s">
        <v>40</v>
      </c>
      <c r="P140" s="149">
        <f t="shared" si="1"/>
        <v>0</v>
      </c>
      <c r="Q140" s="149">
        <v>0</v>
      </c>
      <c r="R140" s="149">
        <f t="shared" si="2"/>
        <v>0</v>
      </c>
      <c r="S140" s="149">
        <v>0</v>
      </c>
      <c r="T140" s="150">
        <f t="shared" si="3"/>
        <v>0</v>
      </c>
      <c r="AR140" s="151" t="s">
        <v>148</v>
      </c>
      <c r="AT140" s="151" t="s">
        <v>233</v>
      </c>
      <c r="AU140" s="151" t="s">
        <v>138</v>
      </c>
      <c r="AY140" s="16" t="s">
        <v>131</v>
      </c>
      <c r="BE140" s="152">
        <f t="shared" si="4"/>
        <v>0</v>
      </c>
      <c r="BF140" s="152">
        <f t="shared" si="5"/>
        <v>0</v>
      </c>
      <c r="BG140" s="152">
        <f t="shared" si="6"/>
        <v>0</v>
      </c>
      <c r="BH140" s="152">
        <f t="shared" si="7"/>
        <v>0</v>
      </c>
      <c r="BI140" s="152">
        <f t="shared" si="8"/>
        <v>0</v>
      </c>
      <c r="BJ140" s="16" t="s">
        <v>138</v>
      </c>
      <c r="BK140" s="152">
        <f t="shared" si="9"/>
        <v>0</v>
      </c>
      <c r="BL140" s="16" t="s">
        <v>137</v>
      </c>
      <c r="BM140" s="151" t="s">
        <v>177</v>
      </c>
    </row>
    <row r="141" spans="2:65" s="11" customFormat="1" ht="22.9" customHeight="1">
      <c r="B141" s="126"/>
      <c r="D141" s="127" t="s">
        <v>73</v>
      </c>
      <c r="E141" s="136" t="s">
        <v>628</v>
      </c>
      <c r="F141" s="136" t="s">
        <v>628</v>
      </c>
      <c r="I141" s="129"/>
      <c r="J141" s="137">
        <f>BK141</f>
        <v>0</v>
      </c>
      <c r="L141" s="126"/>
      <c r="M141" s="131"/>
      <c r="P141" s="132">
        <f>SUM(P142:P149)</f>
        <v>0</v>
      </c>
      <c r="R141" s="132">
        <f>SUM(R142:R149)</f>
        <v>2.7999999999999995E-3</v>
      </c>
      <c r="T141" s="133">
        <f>SUM(T142:T149)</f>
        <v>0</v>
      </c>
      <c r="AR141" s="127" t="s">
        <v>82</v>
      </c>
      <c r="AT141" s="134" t="s">
        <v>73</v>
      </c>
      <c r="AU141" s="134" t="s">
        <v>82</v>
      </c>
      <c r="AY141" s="127" t="s">
        <v>131</v>
      </c>
      <c r="BK141" s="135">
        <f>SUM(BK142:BK149)</f>
        <v>0</v>
      </c>
    </row>
    <row r="142" spans="2:65" s="1" customFormat="1" ht="16.5" customHeight="1">
      <c r="B142" s="138"/>
      <c r="C142" s="139" t="s">
        <v>178</v>
      </c>
      <c r="D142" s="139" t="s">
        <v>133</v>
      </c>
      <c r="E142" s="140" t="s">
        <v>629</v>
      </c>
      <c r="F142" s="141" t="s">
        <v>630</v>
      </c>
      <c r="G142" s="142" t="s">
        <v>612</v>
      </c>
      <c r="H142" s="143">
        <v>2</v>
      </c>
      <c r="I142" s="144"/>
      <c r="J142" s="145">
        <f t="shared" ref="J142:J149" si="10">ROUND(I142*H142,2)</f>
        <v>0</v>
      </c>
      <c r="K142" s="146"/>
      <c r="L142" s="31"/>
      <c r="M142" s="147" t="s">
        <v>1</v>
      </c>
      <c r="N142" s="148" t="s">
        <v>40</v>
      </c>
      <c r="P142" s="149">
        <f t="shared" ref="P142:P149" si="11">O142*H142</f>
        <v>0</v>
      </c>
      <c r="Q142" s="149">
        <v>0</v>
      </c>
      <c r="R142" s="149">
        <f t="shared" ref="R142:R149" si="12">Q142*H142</f>
        <v>0</v>
      </c>
      <c r="S142" s="149">
        <v>0</v>
      </c>
      <c r="T142" s="150">
        <f t="shared" ref="T142:T149" si="13">S142*H142</f>
        <v>0</v>
      </c>
      <c r="AR142" s="151" t="s">
        <v>137</v>
      </c>
      <c r="AT142" s="151" t="s">
        <v>133</v>
      </c>
      <c r="AU142" s="151" t="s">
        <v>138</v>
      </c>
      <c r="AY142" s="16" t="s">
        <v>131</v>
      </c>
      <c r="BE142" s="152">
        <f t="shared" ref="BE142:BE149" si="14">IF(N142="základná",J142,0)</f>
        <v>0</v>
      </c>
      <c r="BF142" s="152">
        <f t="shared" ref="BF142:BF149" si="15">IF(N142="znížená",J142,0)</f>
        <v>0</v>
      </c>
      <c r="BG142" s="152">
        <f t="shared" ref="BG142:BG149" si="16">IF(N142="zákl. prenesená",J142,0)</f>
        <v>0</v>
      </c>
      <c r="BH142" s="152">
        <f t="shared" ref="BH142:BH149" si="17">IF(N142="zníž. prenesená",J142,0)</f>
        <v>0</v>
      </c>
      <c r="BI142" s="152">
        <f t="shared" ref="BI142:BI149" si="18">IF(N142="nulová",J142,0)</f>
        <v>0</v>
      </c>
      <c r="BJ142" s="16" t="s">
        <v>138</v>
      </c>
      <c r="BK142" s="152">
        <f t="shared" ref="BK142:BK149" si="19">ROUND(I142*H142,2)</f>
        <v>0</v>
      </c>
      <c r="BL142" s="16" t="s">
        <v>137</v>
      </c>
      <c r="BM142" s="151" t="s">
        <v>181</v>
      </c>
    </row>
    <row r="143" spans="2:65" s="1" customFormat="1" ht="16.5" customHeight="1">
      <c r="B143" s="138"/>
      <c r="C143" s="139" t="s">
        <v>159</v>
      </c>
      <c r="D143" s="139" t="s">
        <v>133</v>
      </c>
      <c r="E143" s="140" t="s">
        <v>631</v>
      </c>
      <c r="F143" s="141" t="s">
        <v>632</v>
      </c>
      <c r="G143" s="142" t="s">
        <v>612</v>
      </c>
      <c r="H143" s="143">
        <v>2</v>
      </c>
      <c r="I143" s="144"/>
      <c r="J143" s="145">
        <f t="shared" si="10"/>
        <v>0</v>
      </c>
      <c r="K143" s="146"/>
      <c r="L143" s="31"/>
      <c r="M143" s="147" t="s">
        <v>1</v>
      </c>
      <c r="N143" s="148" t="s">
        <v>40</v>
      </c>
      <c r="P143" s="149">
        <f t="shared" si="11"/>
        <v>0</v>
      </c>
      <c r="Q143" s="149">
        <v>0</v>
      </c>
      <c r="R143" s="149">
        <f t="shared" si="12"/>
        <v>0</v>
      </c>
      <c r="S143" s="149">
        <v>0</v>
      </c>
      <c r="T143" s="150">
        <f t="shared" si="13"/>
        <v>0</v>
      </c>
      <c r="AR143" s="151" t="s">
        <v>137</v>
      </c>
      <c r="AT143" s="151" t="s">
        <v>133</v>
      </c>
      <c r="AU143" s="151" t="s">
        <v>138</v>
      </c>
      <c r="AY143" s="16" t="s">
        <v>131</v>
      </c>
      <c r="BE143" s="152">
        <f t="shared" si="14"/>
        <v>0</v>
      </c>
      <c r="BF143" s="152">
        <f t="shared" si="15"/>
        <v>0</v>
      </c>
      <c r="BG143" s="152">
        <f t="shared" si="16"/>
        <v>0</v>
      </c>
      <c r="BH143" s="152">
        <f t="shared" si="17"/>
        <v>0</v>
      </c>
      <c r="BI143" s="152">
        <f t="shared" si="18"/>
        <v>0</v>
      </c>
      <c r="BJ143" s="16" t="s">
        <v>138</v>
      </c>
      <c r="BK143" s="152">
        <f t="shared" si="19"/>
        <v>0</v>
      </c>
      <c r="BL143" s="16" t="s">
        <v>137</v>
      </c>
      <c r="BM143" s="151" t="s">
        <v>184</v>
      </c>
    </row>
    <row r="144" spans="2:65" s="1" customFormat="1" ht="16.5" customHeight="1">
      <c r="B144" s="138"/>
      <c r="C144" s="168" t="s">
        <v>185</v>
      </c>
      <c r="D144" s="168" t="s">
        <v>233</v>
      </c>
      <c r="E144" s="169" t="s">
        <v>633</v>
      </c>
      <c r="F144" s="170" t="s">
        <v>634</v>
      </c>
      <c r="G144" s="171" t="s">
        <v>612</v>
      </c>
      <c r="H144" s="172">
        <v>1</v>
      </c>
      <c r="I144" s="173"/>
      <c r="J144" s="174">
        <f t="shared" si="10"/>
        <v>0</v>
      </c>
      <c r="K144" s="175"/>
      <c r="L144" s="176"/>
      <c r="M144" s="177" t="s">
        <v>1</v>
      </c>
      <c r="N144" s="178" t="s">
        <v>40</v>
      </c>
      <c r="P144" s="149">
        <f t="shared" si="11"/>
        <v>0</v>
      </c>
      <c r="Q144" s="149">
        <v>0</v>
      </c>
      <c r="R144" s="149">
        <f t="shared" si="12"/>
        <v>0</v>
      </c>
      <c r="S144" s="149">
        <v>0</v>
      </c>
      <c r="T144" s="150">
        <f t="shared" si="13"/>
        <v>0</v>
      </c>
      <c r="AR144" s="151" t="s">
        <v>148</v>
      </c>
      <c r="AT144" s="151" t="s">
        <v>233</v>
      </c>
      <c r="AU144" s="151" t="s">
        <v>138</v>
      </c>
      <c r="AY144" s="16" t="s">
        <v>131</v>
      </c>
      <c r="BE144" s="152">
        <f t="shared" si="14"/>
        <v>0</v>
      </c>
      <c r="BF144" s="152">
        <f t="shared" si="15"/>
        <v>0</v>
      </c>
      <c r="BG144" s="152">
        <f t="shared" si="16"/>
        <v>0</v>
      </c>
      <c r="BH144" s="152">
        <f t="shared" si="17"/>
        <v>0</v>
      </c>
      <c r="BI144" s="152">
        <f t="shared" si="18"/>
        <v>0</v>
      </c>
      <c r="BJ144" s="16" t="s">
        <v>138</v>
      </c>
      <c r="BK144" s="152">
        <f t="shared" si="19"/>
        <v>0</v>
      </c>
      <c r="BL144" s="16" t="s">
        <v>137</v>
      </c>
      <c r="BM144" s="151" t="s">
        <v>188</v>
      </c>
    </row>
    <row r="145" spans="2:65" s="1" customFormat="1" ht="16.5" customHeight="1">
      <c r="B145" s="138"/>
      <c r="C145" s="168" t="s">
        <v>163</v>
      </c>
      <c r="D145" s="168" t="s">
        <v>233</v>
      </c>
      <c r="E145" s="169" t="s">
        <v>635</v>
      </c>
      <c r="F145" s="170" t="s">
        <v>636</v>
      </c>
      <c r="G145" s="171" t="s">
        <v>612</v>
      </c>
      <c r="H145" s="172">
        <v>1</v>
      </c>
      <c r="I145" s="173"/>
      <c r="J145" s="174">
        <f t="shared" si="10"/>
        <v>0</v>
      </c>
      <c r="K145" s="175"/>
      <c r="L145" s="176"/>
      <c r="M145" s="177" t="s">
        <v>1</v>
      </c>
      <c r="N145" s="178" t="s">
        <v>40</v>
      </c>
      <c r="P145" s="149">
        <f t="shared" si="11"/>
        <v>0</v>
      </c>
      <c r="Q145" s="149">
        <v>0</v>
      </c>
      <c r="R145" s="149">
        <f t="shared" si="12"/>
        <v>0</v>
      </c>
      <c r="S145" s="149">
        <v>0</v>
      </c>
      <c r="T145" s="150">
        <f t="shared" si="13"/>
        <v>0</v>
      </c>
      <c r="AR145" s="151" t="s">
        <v>148</v>
      </c>
      <c r="AT145" s="151" t="s">
        <v>233</v>
      </c>
      <c r="AU145" s="151" t="s">
        <v>138</v>
      </c>
      <c r="AY145" s="16" t="s">
        <v>131</v>
      </c>
      <c r="BE145" s="152">
        <f t="shared" si="14"/>
        <v>0</v>
      </c>
      <c r="BF145" s="152">
        <f t="shared" si="15"/>
        <v>0</v>
      </c>
      <c r="BG145" s="152">
        <f t="shared" si="16"/>
        <v>0</v>
      </c>
      <c r="BH145" s="152">
        <f t="shared" si="17"/>
        <v>0</v>
      </c>
      <c r="BI145" s="152">
        <f t="shared" si="18"/>
        <v>0</v>
      </c>
      <c r="BJ145" s="16" t="s">
        <v>138</v>
      </c>
      <c r="BK145" s="152">
        <f t="shared" si="19"/>
        <v>0</v>
      </c>
      <c r="BL145" s="16" t="s">
        <v>137</v>
      </c>
      <c r="BM145" s="151" t="s">
        <v>191</v>
      </c>
    </row>
    <row r="146" spans="2:65" s="1" customFormat="1" ht="24.2" customHeight="1">
      <c r="B146" s="138"/>
      <c r="C146" s="139" t="s">
        <v>192</v>
      </c>
      <c r="D146" s="139" t="s">
        <v>133</v>
      </c>
      <c r="E146" s="140" t="s">
        <v>637</v>
      </c>
      <c r="F146" s="141" t="s">
        <v>638</v>
      </c>
      <c r="G146" s="142" t="s">
        <v>358</v>
      </c>
      <c r="H146" s="143">
        <v>10</v>
      </c>
      <c r="I146" s="144"/>
      <c r="J146" s="145">
        <f t="shared" si="10"/>
        <v>0</v>
      </c>
      <c r="K146" s="146"/>
      <c r="L146" s="31"/>
      <c r="M146" s="147" t="s">
        <v>1</v>
      </c>
      <c r="N146" s="148" t="s">
        <v>40</v>
      </c>
      <c r="P146" s="149">
        <f t="shared" si="11"/>
        <v>0</v>
      </c>
      <c r="Q146" s="149">
        <v>0</v>
      </c>
      <c r="R146" s="149">
        <f t="shared" si="12"/>
        <v>0</v>
      </c>
      <c r="S146" s="149">
        <v>0</v>
      </c>
      <c r="T146" s="150">
        <f t="shared" si="13"/>
        <v>0</v>
      </c>
      <c r="AR146" s="151" t="s">
        <v>137</v>
      </c>
      <c r="AT146" s="151" t="s">
        <v>133</v>
      </c>
      <c r="AU146" s="151" t="s">
        <v>138</v>
      </c>
      <c r="AY146" s="16" t="s">
        <v>131</v>
      </c>
      <c r="BE146" s="152">
        <f t="shared" si="14"/>
        <v>0</v>
      </c>
      <c r="BF146" s="152">
        <f t="shared" si="15"/>
        <v>0</v>
      </c>
      <c r="BG146" s="152">
        <f t="shared" si="16"/>
        <v>0</v>
      </c>
      <c r="BH146" s="152">
        <f t="shared" si="17"/>
        <v>0</v>
      </c>
      <c r="BI146" s="152">
        <f t="shared" si="18"/>
        <v>0</v>
      </c>
      <c r="BJ146" s="16" t="s">
        <v>138</v>
      </c>
      <c r="BK146" s="152">
        <f t="shared" si="19"/>
        <v>0</v>
      </c>
      <c r="BL146" s="16" t="s">
        <v>137</v>
      </c>
      <c r="BM146" s="151" t="s">
        <v>195</v>
      </c>
    </row>
    <row r="147" spans="2:65" s="1" customFormat="1" ht="16.5" customHeight="1">
      <c r="B147" s="138"/>
      <c r="C147" s="168" t="s">
        <v>167</v>
      </c>
      <c r="D147" s="168" t="s">
        <v>233</v>
      </c>
      <c r="E147" s="169" t="s">
        <v>639</v>
      </c>
      <c r="F147" s="170" t="s">
        <v>640</v>
      </c>
      <c r="G147" s="171" t="s">
        <v>358</v>
      </c>
      <c r="H147" s="172">
        <v>10</v>
      </c>
      <c r="I147" s="173"/>
      <c r="J147" s="174">
        <f t="shared" si="10"/>
        <v>0</v>
      </c>
      <c r="K147" s="175"/>
      <c r="L147" s="176"/>
      <c r="M147" s="177" t="s">
        <v>1</v>
      </c>
      <c r="N147" s="178" t="s">
        <v>40</v>
      </c>
      <c r="P147" s="149">
        <f t="shared" si="11"/>
        <v>0</v>
      </c>
      <c r="Q147" s="149">
        <v>2.7999999999999998E-4</v>
      </c>
      <c r="R147" s="149">
        <f t="shared" si="12"/>
        <v>2.7999999999999995E-3</v>
      </c>
      <c r="S147" s="149">
        <v>0</v>
      </c>
      <c r="T147" s="150">
        <f t="shared" si="13"/>
        <v>0</v>
      </c>
      <c r="AR147" s="151" t="s">
        <v>148</v>
      </c>
      <c r="AT147" s="151" t="s">
        <v>233</v>
      </c>
      <c r="AU147" s="151" t="s">
        <v>138</v>
      </c>
      <c r="AY147" s="16" t="s">
        <v>131</v>
      </c>
      <c r="BE147" s="152">
        <f t="shared" si="14"/>
        <v>0</v>
      </c>
      <c r="BF147" s="152">
        <f t="shared" si="15"/>
        <v>0</v>
      </c>
      <c r="BG147" s="152">
        <f t="shared" si="16"/>
        <v>0</v>
      </c>
      <c r="BH147" s="152">
        <f t="shared" si="17"/>
        <v>0</v>
      </c>
      <c r="BI147" s="152">
        <f t="shared" si="18"/>
        <v>0</v>
      </c>
      <c r="BJ147" s="16" t="s">
        <v>138</v>
      </c>
      <c r="BK147" s="152">
        <f t="shared" si="19"/>
        <v>0</v>
      </c>
      <c r="BL147" s="16" t="s">
        <v>137</v>
      </c>
      <c r="BM147" s="151" t="s">
        <v>199</v>
      </c>
    </row>
    <row r="148" spans="2:65" s="1" customFormat="1" ht="16.5" customHeight="1">
      <c r="B148" s="138"/>
      <c r="C148" s="139" t="s">
        <v>200</v>
      </c>
      <c r="D148" s="139" t="s">
        <v>133</v>
      </c>
      <c r="E148" s="140" t="s">
        <v>641</v>
      </c>
      <c r="F148" s="141" t="s">
        <v>642</v>
      </c>
      <c r="G148" s="142" t="s">
        <v>358</v>
      </c>
      <c r="H148" s="143">
        <v>25</v>
      </c>
      <c r="I148" s="144"/>
      <c r="J148" s="145">
        <f t="shared" si="10"/>
        <v>0</v>
      </c>
      <c r="K148" s="146"/>
      <c r="L148" s="31"/>
      <c r="M148" s="147" t="s">
        <v>1</v>
      </c>
      <c r="N148" s="148" t="s">
        <v>40</v>
      </c>
      <c r="P148" s="149">
        <f t="shared" si="11"/>
        <v>0</v>
      </c>
      <c r="Q148" s="149">
        <v>0</v>
      </c>
      <c r="R148" s="149">
        <f t="shared" si="12"/>
        <v>0</v>
      </c>
      <c r="S148" s="149">
        <v>0</v>
      </c>
      <c r="T148" s="150">
        <f t="shared" si="13"/>
        <v>0</v>
      </c>
      <c r="AR148" s="151" t="s">
        <v>137</v>
      </c>
      <c r="AT148" s="151" t="s">
        <v>133</v>
      </c>
      <c r="AU148" s="151" t="s">
        <v>138</v>
      </c>
      <c r="AY148" s="16" t="s">
        <v>131</v>
      </c>
      <c r="BE148" s="152">
        <f t="shared" si="14"/>
        <v>0</v>
      </c>
      <c r="BF148" s="152">
        <f t="shared" si="15"/>
        <v>0</v>
      </c>
      <c r="BG148" s="152">
        <f t="shared" si="16"/>
        <v>0</v>
      </c>
      <c r="BH148" s="152">
        <f t="shared" si="17"/>
        <v>0</v>
      </c>
      <c r="BI148" s="152">
        <f t="shared" si="18"/>
        <v>0</v>
      </c>
      <c r="BJ148" s="16" t="s">
        <v>138</v>
      </c>
      <c r="BK148" s="152">
        <f t="shared" si="19"/>
        <v>0</v>
      </c>
      <c r="BL148" s="16" t="s">
        <v>137</v>
      </c>
      <c r="BM148" s="151" t="s">
        <v>203</v>
      </c>
    </row>
    <row r="149" spans="2:65" s="1" customFormat="1" ht="16.5" customHeight="1">
      <c r="B149" s="138"/>
      <c r="C149" s="168" t="s">
        <v>172</v>
      </c>
      <c r="D149" s="168" t="s">
        <v>233</v>
      </c>
      <c r="E149" s="169" t="s">
        <v>643</v>
      </c>
      <c r="F149" s="170" t="s">
        <v>644</v>
      </c>
      <c r="G149" s="171" t="s">
        <v>645</v>
      </c>
      <c r="H149" s="172">
        <v>15</v>
      </c>
      <c r="I149" s="173"/>
      <c r="J149" s="174">
        <f t="shared" si="10"/>
        <v>0</v>
      </c>
      <c r="K149" s="175"/>
      <c r="L149" s="176"/>
      <c r="M149" s="177" t="s">
        <v>1</v>
      </c>
      <c r="N149" s="178" t="s">
        <v>40</v>
      </c>
      <c r="P149" s="149">
        <f t="shared" si="11"/>
        <v>0</v>
      </c>
      <c r="Q149" s="149">
        <v>0</v>
      </c>
      <c r="R149" s="149">
        <f t="shared" si="12"/>
        <v>0</v>
      </c>
      <c r="S149" s="149">
        <v>0</v>
      </c>
      <c r="T149" s="150">
        <f t="shared" si="13"/>
        <v>0</v>
      </c>
      <c r="AR149" s="151" t="s">
        <v>148</v>
      </c>
      <c r="AT149" s="151" t="s">
        <v>233</v>
      </c>
      <c r="AU149" s="151" t="s">
        <v>138</v>
      </c>
      <c r="AY149" s="16" t="s">
        <v>131</v>
      </c>
      <c r="BE149" s="152">
        <f t="shared" si="14"/>
        <v>0</v>
      </c>
      <c r="BF149" s="152">
        <f t="shared" si="15"/>
        <v>0</v>
      </c>
      <c r="BG149" s="152">
        <f t="shared" si="16"/>
        <v>0</v>
      </c>
      <c r="BH149" s="152">
        <f t="shared" si="17"/>
        <v>0</v>
      </c>
      <c r="BI149" s="152">
        <f t="shared" si="18"/>
        <v>0</v>
      </c>
      <c r="BJ149" s="16" t="s">
        <v>138</v>
      </c>
      <c r="BK149" s="152">
        <f t="shared" si="19"/>
        <v>0</v>
      </c>
      <c r="BL149" s="16" t="s">
        <v>137</v>
      </c>
      <c r="BM149" s="151" t="s">
        <v>206</v>
      </c>
    </row>
    <row r="150" spans="2:65" s="11" customFormat="1" ht="22.9" customHeight="1">
      <c r="B150" s="126"/>
      <c r="D150" s="127" t="s">
        <v>73</v>
      </c>
      <c r="E150" s="136" t="s">
        <v>646</v>
      </c>
      <c r="F150" s="136" t="s">
        <v>646</v>
      </c>
      <c r="I150" s="129"/>
      <c r="J150" s="137">
        <f>BK150</f>
        <v>0</v>
      </c>
      <c r="L150" s="126"/>
      <c r="M150" s="131"/>
      <c r="P150" s="132">
        <f>SUM(P151:P155)</f>
        <v>0</v>
      </c>
      <c r="R150" s="132">
        <f>SUM(R151:R155)</f>
        <v>0</v>
      </c>
      <c r="T150" s="133">
        <f>SUM(T151:T155)</f>
        <v>0</v>
      </c>
      <c r="AR150" s="127" t="s">
        <v>82</v>
      </c>
      <c r="AT150" s="134" t="s">
        <v>73</v>
      </c>
      <c r="AU150" s="134" t="s">
        <v>82</v>
      </c>
      <c r="AY150" s="127" t="s">
        <v>131</v>
      </c>
      <c r="BK150" s="135">
        <f>SUM(BK151:BK155)</f>
        <v>0</v>
      </c>
    </row>
    <row r="151" spans="2:65" s="1" customFormat="1" ht="16.5" customHeight="1">
      <c r="B151" s="138"/>
      <c r="C151" s="139" t="s">
        <v>207</v>
      </c>
      <c r="D151" s="139" t="s">
        <v>133</v>
      </c>
      <c r="E151" s="140" t="s">
        <v>647</v>
      </c>
      <c r="F151" s="141" t="s">
        <v>648</v>
      </c>
      <c r="G151" s="142" t="s">
        <v>612</v>
      </c>
      <c r="H151" s="143">
        <v>1</v>
      </c>
      <c r="I151" s="144"/>
      <c r="J151" s="145">
        <f>ROUND(I151*H151,2)</f>
        <v>0</v>
      </c>
      <c r="K151" s="146"/>
      <c r="L151" s="31"/>
      <c r="M151" s="147" t="s">
        <v>1</v>
      </c>
      <c r="N151" s="148" t="s">
        <v>40</v>
      </c>
      <c r="P151" s="149">
        <f>O151*H151</f>
        <v>0</v>
      </c>
      <c r="Q151" s="149">
        <v>0</v>
      </c>
      <c r="R151" s="149">
        <f>Q151*H151</f>
        <v>0</v>
      </c>
      <c r="S151" s="149">
        <v>0</v>
      </c>
      <c r="T151" s="150">
        <f>S151*H151</f>
        <v>0</v>
      </c>
      <c r="AR151" s="151" t="s">
        <v>137</v>
      </c>
      <c r="AT151" s="151" t="s">
        <v>133</v>
      </c>
      <c r="AU151" s="151" t="s">
        <v>138</v>
      </c>
      <c r="AY151" s="16" t="s">
        <v>131</v>
      </c>
      <c r="BE151" s="152">
        <f>IF(N151="základná",J151,0)</f>
        <v>0</v>
      </c>
      <c r="BF151" s="152">
        <f>IF(N151="znížená",J151,0)</f>
        <v>0</v>
      </c>
      <c r="BG151" s="152">
        <f>IF(N151="zákl. prenesená",J151,0)</f>
        <v>0</v>
      </c>
      <c r="BH151" s="152">
        <f>IF(N151="zníž. prenesená",J151,0)</f>
        <v>0</v>
      </c>
      <c r="BI151" s="152">
        <f>IF(N151="nulová",J151,0)</f>
        <v>0</v>
      </c>
      <c r="BJ151" s="16" t="s">
        <v>138</v>
      </c>
      <c r="BK151" s="152">
        <f>ROUND(I151*H151,2)</f>
        <v>0</v>
      </c>
      <c r="BL151" s="16" t="s">
        <v>137</v>
      </c>
      <c r="BM151" s="151" t="s">
        <v>210</v>
      </c>
    </row>
    <row r="152" spans="2:65" s="1" customFormat="1" ht="16.5" customHeight="1">
      <c r="B152" s="138"/>
      <c r="C152" s="168" t="s">
        <v>177</v>
      </c>
      <c r="D152" s="168" t="s">
        <v>233</v>
      </c>
      <c r="E152" s="169" t="s">
        <v>635</v>
      </c>
      <c r="F152" s="170" t="s">
        <v>636</v>
      </c>
      <c r="G152" s="171" t="s">
        <v>612</v>
      </c>
      <c r="H152" s="172">
        <v>1</v>
      </c>
      <c r="I152" s="173"/>
      <c r="J152" s="174">
        <f>ROUND(I152*H152,2)</f>
        <v>0</v>
      </c>
      <c r="K152" s="175"/>
      <c r="L152" s="176"/>
      <c r="M152" s="177" t="s">
        <v>1</v>
      </c>
      <c r="N152" s="178" t="s">
        <v>40</v>
      </c>
      <c r="P152" s="149">
        <f>O152*H152</f>
        <v>0</v>
      </c>
      <c r="Q152" s="149">
        <v>0</v>
      </c>
      <c r="R152" s="149">
        <f>Q152*H152</f>
        <v>0</v>
      </c>
      <c r="S152" s="149">
        <v>0</v>
      </c>
      <c r="T152" s="150">
        <f>S152*H152</f>
        <v>0</v>
      </c>
      <c r="AR152" s="151" t="s">
        <v>148</v>
      </c>
      <c r="AT152" s="151" t="s">
        <v>233</v>
      </c>
      <c r="AU152" s="151" t="s">
        <v>138</v>
      </c>
      <c r="AY152" s="16" t="s">
        <v>131</v>
      </c>
      <c r="BE152" s="152">
        <f>IF(N152="základná",J152,0)</f>
        <v>0</v>
      </c>
      <c r="BF152" s="152">
        <f>IF(N152="znížená",J152,0)</f>
        <v>0</v>
      </c>
      <c r="BG152" s="152">
        <f>IF(N152="zákl. prenesená",J152,0)</f>
        <v>0</v>
      </c>
      <c r="BH152" s="152">
        <f>IF(N152="zníž. prenesená",J152,0)</f>
        <v>0</v>
      </c>
      <c r="BI152" s="152">
        <f>IF(N152="nulová",J152,0)</f>
        <v>0</v>
      </c>
      <c r="BJ152" s="16" t="s">
        <v>138</v>
      </c>
      <c r="BK152" s="152">
        <f>ROUND(I152*H152,2)</f>
        <v>0</v>
      </c>
      <c r="BL152" s="16" t="s">
        <v>137</v>
      </c>
      <c r="BM152" s="151" t="s">
        <v>213</v>
      </c>
    </row>
    <row r="153" spans="2:65" s="1" customFormat="1" ht="16.5" customHeight="1">
      <c r="B153" s="138"/>
      <c r="C153" s="168" t="s">
        <v>214</v>
      </c>
      <c r="D153" s="168" t="s">
        <v>233</v>
      </c>
      <c r="E153" s="169" t="s">
        <v>649</v>
      </c>
      <c r="F153" s="170" t="s">
        <v>650</v>
      </c>
      <c r="G153" s="171" t="s">
        <v>612</v>
      </c>
      <c r="H153" s="172">
        <v>2</v>
      </c>
      <c r="I153" s="173"/>
      <c r="J153" s="174">
        <f>ROUND(I153*H153,2)</f>
        <v>0</v>
      </c>
      <c r="K153" s="175"/>
      <c r="L153" s="176"/>
      <c r="M153" s="177" t="s">
        <v>1</v>
      </c>
      <c r="N153" s="178" t="s">
        <v>40</v>
      </c>
      <c r="P153" s="149">
        <f>O153*H153</f>
        <v>0</v>
      </c>
      <c r="Q153" s="149">
        <v>0</v>
      </c>
      <c r="R153" s="149">
        <f>Q153*H153</f>
        <v>0</v>
      </c>
      <c r="S153" s="149">
        <v>0</v>
      </c>
      <c r="T153" s="150">
        <f>S153*H153</f>
        <v>0</v>
      </c>
      <c r="AR153" s="151" t="s">
        <v>148</v>
      </c>
      <c r="AT153" s="151" t="s">
        <v>233</v>
      </c>
      <c r="AU153" s="151" t="s">
        <v>138</v>
      </c>
      <c r="AY153" s="16" t="s">
        <v>131</v>
      </c>
      <c r="BE153" s="152">
        <f>IF(N153="základná",J153,0)</f>
        <v>0</v>
      </c>
      <c r="BF153" s="152">
        <f>IF(N153="znížená",J153,0)</f>
        <v>0</v>
      </c>
      <c r="BG153" s="152">
        <f>IF(N153="zákl. prenesená",J153,0)</f>
        <v>0</v>
      </c>
      <c r="BH153" s="152">
        <f>IF(N153="zníž. prenesená",J153,0)</f>
        <v>0</v>
      </c>
      <c r="BI153" s="152">
        <f>IF(N153="nulová",J153,0)</f>
        <v>0</v>
      </c>
      <c r="BJ153" s="16" t="s">
        <v>138</v>
      </c>
      <c r="BK153" s="152">
        <f>ROUND(I153*H153,2)</f>
        <v>0</v>
      </c>
      <c r="BL153" s="16" t="s">
        <v>137</v>
      </c>
      <c r="BM153" s="151" t="s">
        <v>218</v>
      </c>
    </row>
    <row r="154" spans="2:65" s="1" customFormat="1" ht="16.5" customHeight="1">
      <c r="B154" s="138"/>
      <c r="C154" s="168" t="s">
        <v>181</v>
      </c>
      <c r="D154" s="168" t="s">
        <v>233</v>
      </c>
      <c r="E154" s="169" t="s">
        <v>651</v>
      </c>
      <c r="F154" s="170" t="s">
        <v>652</v>
      </c>
      <c r="G154" s="171" t="s">
        <v>612</v>
      </c>
      <c r="H154" s="172">
        <v>1</v>
      </c>
      <c r="I154" s="173"/>
      <c r="J154" s="174">
        <f>ROUND(I154*H154,2)</f>
        <v>0</v>
      </c>
      <c r="K154" s="175"/>
      <c r="L154" s="176"/>
      <c r="M154" s="177" t="s">
        <v>1</v>
      </c>
      <c r="N154" s="178" t="s">
        <v>40</v>
      </c>
      <c r="P154" s="149">
        <f>O154*H154</f>
        <v>0</v>
      </c>
      <c r="Q154" s="149">
        <v>0</v>
      </c>
      <c r="R154" s="149">
        <f>Q154*H154</f>
        <v>0</v>
      </c>
      <c r="S154" s="149">
        <v>0</v>
      </c>
      <c r="T154" s="150">
        <f>S154*H154</f>
        <v>0</v>
      </c>
      <c r="AR154" s="151" t="s">
        <v>148</v>
      </c>
      <c r="AT154" s="151" t="s">
        <v>233</v>
      </c>
      <c r="AU154" s="151" t="s">
        <v>138</v>
      </c>
      <c r="AY154" s="16" t="s">
        <v>131</v>
      </c>
      <c r="BE154" s="152">
        <f>IF(N154="základná",J154,0)</f>
        <v>0</v>
      </c>
      <c r="BF154" s="152">
        <f>IF(N154="znížená",J154,0)</f>
        <v>0</v>
      </c>
      <c r="BG154" s="152">
        <f>IF(N154="zákl. prenesená",J154,0)</f>
        <v>0</v>
      </c>
      <c r="BH154" s="152">
        <f>IF(N154="zníž. prenesená",J154,0)</f>
        <v>0</v>
      </c>
      <c r="BI154" s="152">
        <f>IF(N154="nulová",J154,0)</f>
        <v>0</v>
      </c>
      <c r="BJ154" s="16" t="s">
        <v>138</v>
      </c>
      <c r="BK154" s="152">
        <f>ROUND(I154*H154,2)</f>
        <v>0</v>
      </c>
      <c r="BL154" s="16" t="s">
        <v>137</v>
      </c>
      <c r="BM154" s="151" t="s">
        <v>222</v>
      </c>
    </row>
    <row r="155" spans="2:65" s="1" customFormat="1" ht="16.5" customHeight="1">
      <c r="B155" s="138"/>
      <c r="C155" s="168" t="s">
        <v>7</v>
      </c>
      <c r="D155" s="168" t="s">
        <v>233</v>
      </c>
      <c r="E155" s="169" t="s">
        <v>653</v>
      </c>
      <c r="F155" s="170" t="s">
        <v>654</v>
      </c>
      <c r="G155" s="171" t="s">
        <v>612</v>
      </c>
      <c r="H155" s="172">
        <v>1</v>
      </c>
      <c r="I155" s="173"/>
      <c r="J155" s="174">
        <f>ROUND(I155*H155,2)</f>
        <v>0</v>
      </c>
      <c r="K155" s="175"/>
      <c r="L155" s="176"/>
      <c r="M155" s="177" t="s">
        <v>1</v>
      </c>
      <c r="N155" s="178" t="s">
        <v>40</v>
      </c>
      <c r="P155" s="149">
        <f>O155*H155</f>
        <v>0</v>
      </c>
      <c r="Q155" s="149">
        <v>0</v>
      </c>
      <c r="R155" s="149">
        <f>Q155*H155</f>
        <v>0</v>
      </c>
      <c r="S155" s="149">
        <v>0</v>
      </c>
      <c r="T155" s="150">
        <f>S155*H155</f>
        <v>0</v>
      </c>
      <c r="AR155" s="151" t="s">
        <v>148</v>
      </c>
      <c r="AT155" s="151" t="s">
        <v>233</v>
      </c>
      <c r="AU155" s="151" t="s">
        <v>138</v>
      </c>
      <c r="AY155" s="16" t="s">
        <v>131</v>
      </c>
      <c r="BE155" s="152">
        <f>IF(N155="základná",J155,0)</f>
        <v>0</v>
      </c>
      <c r="BF155" s="152">
        <f>IF(N155="znížená",J155,0)</f>
        <v>0</v>
      </c>
      <c r="BG155" s="152">
        <f>IF(N155="zákl. prenesená",J155,0)</f>
        <v>0</v>
      </c>
      <c r="BH155" s="152">
        <f>IF(N155="zníž. prenesená",J155,0)</f>
        <v>0</v>
      </c>
      <c r="BI155" s="152">
        <f>IF(N155="nulová",J155,0)</f>
        <v>0</v>
      </c>
      <c r="BJ155" s="16" t="s">
        <v>138</v>
      </c>
      <c r="BK155" s="152">
        <f>ROUND(I155*H155,2)</f>
        <v>0</v>
      </c>
      <c r="BL155" s="16" t="s">
        <v>137</v>
      </c>
      <c r="BM155" s="151" t="s">
        <v>226</v>
      </c>
    </row>
    <row r="156" spans="2:65" s="11" customFormat="1" ht="22.9" customHeight="1">
      <c r="B156" s="126"/>
      <c r="D156" s="127" t="s">
        <v>73</v>
      </c>
      <c r="E156" s="136" t="s">
        <v>655</v>
      </c>
      <c r="F156" s="136" t="s">
        <v>655</v>
      </c>
      <c r="I156" s="129"/>
      <c r="J156" s="137">
        <f>BK156</f>
        <v>0</v>
      </c>
      <c r="L156" s="126"/>
      <c r="M156" s="131"/>
      <c r="P156" s="132">
        <f>SUM(P157:P167)</f>
        <v>0</v>
      </c>
      <c r="R156" s="132">
        <f>SUM(R157:R167)</f>
        <v>0</v>
      </c>
      <c r="T156" s="133">
        <f>SUM(T157:T167)</f>
        <v>0</v>
      </c>
      <c r="AR156" s="127" t="s">
        <v>82</v>
      </c>
      <c r="AT156" s="134" t="s">
        <v>73</v>
      </c>
      <c r="AU156" s="134" t="s">
        <v>82</v>
      </c>
      <c r="AY156" s="127" t="s">
        <v>131</v>
      </c>
      <c r="BK156" s="135">
        <f>SUM(BK157:BK167)</f>
        <v>0</v>
      </c>
    </row>
    <row r="157" spans="2:65" s="1" customFormat="1" ht="55.5" customHeight="1">
      <c r="B157" s="138"/>
      <c r="C157" s="139" t="s">
        <v>184</v>
      </c>
      <c r="D157" s="139" t="s">
        <v>133</v>
      </c>
      <c r="E157" s="140" t="s">
        <v>656</v>
      </c>
      <c r="F157" s="141" t="s">
        <v>657</v>
      </c>
      <c r="G157" s="142" t="s">
        <v>612</v>
      </c>
      <c r="H157" s="143">
        <v>4</v>
      </c>
      <c r="I157" s="144"/>
      <c r="J157" s="145">
        <f t="shared" ref="J157:J167" si="20">ROUND(I157*H157,2)</f>
        <v>0</v>
      </c>
      <c r="K157" s="146"/>
      <c r="L157" s="31"/>
      <c r="M157" s="147" t="s">
        <v>1</v>
      </c>
      <c r="N157" s="148" t="s">
        <v>40</v>
      </c>
      <c r="P157" s="149">
        <f t="shared" ref="P157:P167" si="21">O157*H157</f>
        <v>0</v>
      </c>
      <c r="Q157" s="149">
        <v>0</v>
      </c>
      <c r="R157" s="149">
        <f t="shared" ref="R157:R167" si="22">Q157*H157</f>
        <v>0</v>
      </c>
      <c r="S157" s="149">
        <v>0</v>
      </c>
      <c r="T157" s="150">
        <f t="shared" ref="T157:T167" si="23">S157*H157</f>
        <v>0</v>
      </c>
      <c r="AR157" s="151" t="s">
        <v>137</v>
      </c>
      <c r="AT157" s="151" t="s">
        <v>133</v>
      </c>
      <c r="AU157" s="151" t="s">
        <v>138</v>
      </c>
      <c r="AY157" s="16" t="s">
        <v>131</v>
      </c>
      <c r="BE157" s="152">
        <f t="shared" ref="BE157:BE167" si="24">IF(N157="základná",J157,0)</f>
        <v>0</v>
      </c>
      <c r="BF157" s="152">
        <f t="shared" ref="BF157:BF167" si="25">IF(N157="znížená",J157,0)</f>
        <v>0</v>
      </c>
      <c r="BG157" s="152">
        <f t="shared" ref="BG157:BG167" si="26">IF(N157="zákl. prenesená",J157,0)</f>
        <v>0</v>
      </c>
      <c r="BH157" s="152">
        <f t="shared" ref="BH157:BH167" si="27">IF(N157="zníž. prenesená",J157,0)</f>
        <v>0</v>
      </c>
      <c r="BI157" s="152">
        <f t="shared" ref="BI157:BI167" si="28">IF(N157="nulová",J157,0)</f>
        <v>0</v>
      </c>
      <c r="BJ157" s="16" t="s">
        <v>138</v>
      </c>
      <c r="BK157" s="152">
        <f t="shared" ref="BK157:BK167" si="29">ROUND(I157*H157,2)</f>
        <v>0</v>
      </c>
      <c r="BL157" s="16" t="s">
        <v>137</v>
      </c>
      <c r="BM157" s="151" t="s">
        <v>231</v>
      </c>
    </row>
    <row r="158" spans="2:65" s="1" customFormat="1" ht="16.5" customHeight="1">
      <c r="B158" s="138"/>
      <c r="C158" s="139" t="s">
        <v>232</v>
      </c>
      <c r="D158" s="139" t="s">
        <v>133</v>
      </c>
      <c r="E158" s="140" t="s">
        <v>658</v>
      </c>
      <c r="F158" s="141" t="s">
        <v>659</v>
      </c>
      <c r="G158" s="142" t="s">
        <v>612</v>
      </c>
      <c r="H158" s="143">
        <v>4</v>
      </c>
      <c r="I158" s="144"/>
      <c r="J158" s="145">
        <f t="shared" si="20"/>
        <v>0</v>
      </c>
      <c r="K158" s="146"/>
      <c r="L158" s="31"/>
      <c r="M158" s="147" t="s">
        <v>1</v>
      </c>
      <c r="N158" s="148" t="s">
        <v>40</v>
      </c>
      <c r="P158" s="149">
        <f t="shared" si="21"/>
        <v>0</v>
      </c>
      <c r="Q158" s="149">
        <v>0</v>
      </c>
      <c r="R158" s="149">
        <f t="shared" si="22"/>
        <v>0</v>
      </c>
      <c r="S158" s="149">
        <v>0</v>
      </c>
      <c r="T158" s="150">
        <f t="shared" si="23"/>
        <v>0</v>
      </c>
      <c r="AR158" s="151" t="s">
        <v>137</v>
      </c>
      <c r="AT158" s="151" t="s">
        <v>133</v>
      </c>
      <c r="AU158" s="151" t="s">
        <v>138</v>
      </c>
      <c r="AY158" s="16" t="s">
        <v>131</v>
      </c>
      <c r="BE158" s="152">
        <f t="shared" si="24"/>
        <v>0</v>
      </c>
      <c r="BF158" s="152">
        <f t="shared" si="25"/>
        <v>0</v>
      </c>
      <c r="BG158" s="152">
        <f t="shared" si="26"/>
        <v>0</v>
      </c>
      <c r="BH158" s="152">
        <f t="shared" si="27"/>
        <v>0</v>
      </c>
      <c r="BI158" s="152">
        <f t="shared" si="28"/>
        <v>0</v>
      </c>
      <c r="BJ158" s="16" t="s">
        <v>138</v>
      </c>
      <c r="BK158" s="152">
        <f t="shared" si="29"/>
        <v>0</v>
      </c>
      <c r="BL158" s="16" t="s">
        <v>137</v>
      </c>
      <c r="BM158" s="151" t="s">
        <v>236</v>
      </c>
    </row>
    <row r="159" spans="2:65" s="1" customFormat="1" ht="16.5" customHeight="1">
      <c r="B159" s="138"/>
      <c r="C159" s="139" t="s">
        <v>188</v>
      </c>
      <c r="D159" s="139" t="s">
        <v>133</v>
      </c>
      <c r="E159" s="140" t="s">
        <v>660</v>
      </c>
      <c r="F159" s="141" t="s">
        <v>661</v>
      </c>
      <c r="G159" s="142" t="s">
        <v>612</v>
      </c>
      <c r="H159" s="143">
        <v>4</v>
      </c>
      <c r="I159" s="144"/>
      <c r="J159" s="145">
        <f t="shared" si="20"/>
        <v>0</v>
      </c>
      <c r="K159" s="146"/>
      <c r="L159" s="31"/>
      <c r="M159" s="147" t="s">
        <v>1</v>
      </c>
      <c r="N159" s="148" t="s">
        <v>40</v>
      </c>
      <c r="P159" s="149">
        <f t="shared" si="21"/>
        <v>0</v>
      </c>
      <c r="Q159" s="149">
        <v>0</v>
      </c>
      <c r="R159" s="149">
        <f t="shared" si="22"/>
        <v>0</v>
      </c>
      <c r="S159" s="149">
        <v>0</v>
      </c>
      <c r="T159" s="150">
        <f t="shared" si="23"/>
        <v>0</v>
      </c>
      <c r="AR159" s="151" t="s">
        <v>137</v>
      </c>
      <c r="AT159" s="151" t="s">
        <v>133</v>
      </c>
      <c r="AU159" s="151" t="s">
        <v>138</v>
      </c>
      <c r="AY159" s="16" t="s">
        <v>131</v>
      </c>
      <c r="BE159" s="152">
        <f t="shared" si="24"/>
        <v>0</v>
      </c>
      <c r="BF159" s="152">
        <f t="shared" si="25"/>
        <v>0</v>
      </c>
      <c r="BG159" s="152">
        <f t="shared" si="26"/>
        <v>0</v>
      </c>
      <c r="BH159" s="152">
        <f t="shared" si="27"/>
        <v>0</v>
      </c>
      <c r="BI159" s="152">
        <f t="shared" si="28"/>
        <v>0</v>
      </c>
      <c r="BJ159" s="16" t="s">
        <v>138</v>
      </c>
      <c r="BK159" s="152">
        <f t="shared" si="29"/>
        <v>0</v>
      </c>
      <c r="BL159" s="16" t="s">
        <v>137</v>
      </c>
      <c r="BM159" s="151" t="s">
        <v>240</v>
      </c>
    </row>
    <row r="160" spans="2:65" s="1" customFormat="1" ht="16.5" customHeight="1">
      <c r="B160" s="138"/>
      <c r="C160" s="139" t="s">
        <v>245</v>
      </c>
      <c r="D160" s="139" t="s">
        <v>133</v>
      </c>
      <c r="E160" s="140" t="s">
        <v>662</v>
      </c>
      <c r="F160" s="141" t="s">
        <v>663</v>
      </c>
      <c r="G160" s="142" t="s">
        <v>612</v>
      </c>
      <c r="H160" s="143">
        <v>4</v>
      </c>
      <c r="I160" s="144"/>
      <c r="J160" s="145">
        <f t="shared" si="20"/>
        <v>0</v>
      </c>
      <c r="K160" s="146"/>
      <c r="L160" s="31"/>
      <c r="M160" s="147" t="s">
        <v>1</v>
      </c>
      <c r="N160" s="148" t="s">
        <v>40</v>
      </c>
      <c r="P160" s="149">
        <f t="shared" si="21"/>
        <v>0</v>
      </c>
      <c r="Q160" s="149">
        <v>0</v>
      </c>
      <c r="R160" s="149">
        <f t="shared" si="22"/>
        <v>0</v>
      </c>
      <c r="S160" s="149">
        <v>0</v>
      </c>
      <c r="T160" s="150">
        <f t="shared" si="23"/>
        <v>0</v>
      </c>
      <c r="AR160" s="151" t="s">
        <v>137</v>
      </c>
      <c r="AT160" s="151" t="s">
        <v>133</v>
      </c>
      <c r="AU160" s="151" t="s">
        <v>138</v>
      </c>
      <c r="AY160" s="16" t="s">
        <v>131</v>
      </c>
      <c r="BE160" s="152">
        <f t="shared" si="24"/>
        <v>0</v>
      </c>
      <c r="BF160" s="152">
        <f t="shared" si="25"/>
        <v>0</v>
      </c>
      <c r="BG160" s="152">
        <f t="shared" si="26"/>
        <v>0</v>
      </c>
      <c r="BH160" s="152">
        <f t="shared" si="27"/>
        <v>0</v>
      </c>
      <c r="BI160" s="152">
        <f t="shared" si="28"/>
        <v>0</v>
      </c>
      <c r="BJ160" s="16" t="s">
        <v>138</v>
      </c>
      <c r="BK160" s="152">
        <f t="shared" si="29"/>
        <v>0</v>
      </c>
      <c r="BL160" s="16" t="s">
        <v>137</v>
      </c>
      <c r="BM160" s="151" t="s">
        <v>248</v>
      </c>
    </row>
    <row r="161" spans="2:65" s="1" customFormat="1" ht="62.65" customHeight="1">
      <c r="B161" s="138"/>
      <c r="C161" s="139" t="s">
        <v>191</v>
      </c>
      <c r="D161" s="139" t="s">
        <v>133</v>
      </c>
      <c r="E161" s="140" t="s">
        <v>664</v>
      </c>
      <c r="F161" s="141" t="s">
        <v>665</v>
      </c>
      <c r="G161" s="142" t="s">
        <v>612</v>
      </c>
      <c r="H161" s="143">
        <v>2</v>
      </c>
      <c r="I161" s="144"/>
      <c r="J161" s="145">
        <f t="shared" si="20"/>
        <v>0</v>
      </c>
      <c r="K161" s="146"/>
      <c r="L161" s="31"/>
      <c r="M161" s="147" t="s">
        <v>1</v>
      </c>
      <c r="N161" s="148" t="s">
        <v>40</v>
      </c>
      <c r="P161" s="149">
        <f t="shared" si="21"/>
        <v>0</v>
      </c>
      <c r="Q161" s="149">
        <v>0</v>
      </c>
      <c r="R161" s="149">
        <f t="shared" si="22"/>
        <v>0</v>
      </c>
      <c r="S161" s="149">
        <v>0</v>
      </c>
      <c r="T161" s="150">
        <f t="shared" si="23"/>
        <v>0</v>
      </c>
      <c r="AR161" s="151" t="s">
        <v>137</v>
      </c>
      <c r="AT161" s="151" t="s">
        <v>133</v>
      </c>
      <c r="AU161" s="151" t="s">
        <v>138</v>
      </c>
      <c r="AY161" s="16" t="s">
        <v>131</v>
      </c>
      <c r="BE161" s="152">
        <f t="shared" si="24"/>
        <v>0</v>
      </c>
      <c r="BF161" s="152">
        <f t="shared" si="25"/>
        <v>0</v>
      </c>
      <c r="BG161" s="152">
        <f t="shared" si="26"/>
        <v>0</v>
      </c>
      <c r="BH161" s="152">
        <f t="shared" si="27"/>
        <v>0</v>
      </c>
      <c r="BI161" s="152">
        <f t="shared" si="28"/>
        <v>0</v>
      </c>
      <c r="BJ161" s="16" t="s">
        <v>138</v>
      </c>
      <c r="BK161" s="152">
        <f t="shared" si="29"/>
        <v>0</v>
      </c>
      <c r="BL161" s="16" t="s">
        <v>137</v>
      </c>
      <c r="BM161" s="151" t="s">
        <v>255</v>
      </c>
    </row>
    <row r="162" spans="2:65" s="1" customFormat="1" ht="16.5" customHeight="1">
      <c r="B162" s="138"/>
      <c r="C162" s="139" t="s">
        <v>258</v>
      </c>
      <c r="D162" s="139" t="s">
        <v>133</v>
      </c>
      <c r="E162" s="140" t="s">
        <v>666</v>
      </c>
      <c r="F162" s="141" t="s">
        <v>667</v>
      </c>
      <c r="G162" s="142" t="s">
        <v>612</v>
      </c>
      <c r="H162" s="143">
        <v>2</v>
      </c>
      <c r="I162" s="144"/>
      <c r="J162" s="145">
        <f t="shared" si="20"/>
        <v>0</v>
      </c>
      <c r="K162" s="146"/>
      <c r="L162" s="31"/>
      <c r="M162" s="147" t="s">
        <v>1</v>
      </c>
      <c r="N162" s="148" t="s">
        <v>40</v>
      </c>
      <c r="P162" s="149">
        <f t="shared" si="21"/>
        <v>0</v>
      </c>
      <c r="Q162" s="149">
        <v>0</v>
      </c>
      <c r="R162" s="149">
        <f t="shared" si="22"/>
        <v>0</v>
      </c>
      <c r="S162" s="149">
        <v>0</v>
      </c>
      <c r="T162" s="150">
        <f t="shared" si="23"/>
        <v>0</v>
      </c>
      <c r="AR162" s="151" t="s">
        <v>137</v>
      </c>
      <c r="AT162" s="151" t="s">
        <v>133</v>
      </c>
      <c r="AU162" s="151" t="s">
        <v>138</v>
      </c>
      <c r="AY162" s="16" t="s">
        <v>131</v>
      </c>
      <c r="BE162" s="152">
        <f t="shared" si="24"/>
        <v>0</v>
      </c>
      <c r="BF162" s="152">
        <f t="shared" si="25"/>
        <v>0</v>
      </c>
      <c r="BG162" s="152">
        <f t="shared" si="26"/>
        <v>0</v>
      </c>
      <c r="BH162" s="152">
        <f t="shared" si="27"/>
        <v>0</v>
      </c>
      <c r="BI162" s="152">
        <f t="shared" si="28"/>
        <v>0</v>
      </c>
      <c r="BJ162" s="16" t="s">
        <v>138</v>
      </c>
      <c r="BK162" s="152">
        <f t="shared" si="29"/>
        <v>0</v>
      </c>
      <c r="BL162" s="16" t="s">
        <v>137</v>
      </c>
      <c r="BM162" s="151" t="s">
        <v>261</v>
      </c>
    </row>
    <row r="163" spans="2:65" s="1" customFormat="1" ht="16.5" customHeight="1">
      <c r="B163" s="138"/>
      <c r="C163" s="139" t="s">
        <v>195</v>
      </c>
      <c r="D163" s="139" t="s">
        <v>133</v>
      </c>
      <c r="E163" s="140" t="s">
        <v>668</v>
      </c>
      <c r="F163" s="141" t="s">
        <v>669</v>
      </c>
      <c r="G163" s="142" t="s">
        <v>612</v>
      </c>
      <c r="H163" s="143">
        <v>2</v>
      </c>
      <c r="I163" s="144"/>
      <c r="J163" s="145">
        <f t="shared" si="20"/>
        <v>0</v>
      </c>
      <c r="K163" s="146"/>
      <c r="L163" s="31"/>
      <c r="M163" s="147" t="s">
        <v>1</v>
      </c>
      <c r="N163" s="148" t="s">
        <v>40</v>
      </c>
      <c r="P163" s="149">
        <f t="shared" si="21"/>
        <v>0</v>
      </c>
      <c r="Q163" s="149">
        <v>0</v>
      </c>
      <c r="R163" s="149">
        <f t="shared" si="22"/>
        <v>0</v>
      </c>
      <c r="S163" s="149">
        <v>0</v>
      </c>
      <c r="T163" s="150">
        <f t="shared" si="23"/>
        <v>0</v>
      </c>
      <c r="AR163" s="151" t="s">
        <v>137</v>
      </c>
      <c r="AT163" s="151" t="s">
        <v>133</v>
      </c>
      <c r="AU163" s="151" t="s">
        <v>138</v>
      </c>
      <c r="AY163" s="16" t="s">
        <v>131</v>
      </c>
      <c r="BE163" s="152">
        <f t="shared" si="24"/>
        <v>0</v>
      </c>
      <c r="BF163" s="152">
        <f t="shared" si="25"/>
        <v>0</v>
      </c>
      <c r="BG163" s="152">
        <f t="shared" si="26"/>
        <v>0</v>
      </c>
      <c r="BH163" s="152">
        <f t="shared" si="27"/>
        <v>0</v>
      </c>
      <c r="BI163" s="152">
        <f t="shared" si="28"/>
        <v>0</v>
      </c>
      <c r="BJ163" s="16" t="s">
        <v>138</v>
      </c>
      <c r="BK163" s="152">
        <f t="shared" si="29"/>
        <v>0</v>
      </c>
      <c r="BL163" s="16" t="s">
        <v>137</v>
      </c>
      <c r="BM163" s="151" t="s">
        <v>266</v>
      </c>
    </row>
    <row r="164" spans="2:65" s="1" customFormat="1" ht="16.5" customHeight="1">
      <c r="B164" s="138"/>
      <c r="C164" s="139" t="s">
        <v>279</v>
      </c>
      <c r="D164" s="139" t="s">
        <v>133</v>
      </c>
      <c r="E164" s="140" t="s">
        <v>670</v>
      </c>
      <c r="F164" s="141" t="s">
        <v>671</v>
      </c>
      <c r="G164" s="142" t="s">
        <v>612</v>
      </c>
      <c r="H164" s="143">
        <v>2</v>
      </c>
      <c r="I164" s="144"/>
      <c r="J164" s="145">
        <f t="shared" si="20"/>
        <v>0</v>
      </c>
      <c r="K164" s="146"/>
      <c r="L164" s="31"/>
      <c r="M164" s="147" t="s">
        <v>1</v>
      </c>
      <c r="N164" s="148" t="s">
        <v>40</v>
      </c>
      <c r="P164" s="149">
        <f t="shared" si="21"/>
        <v>0</v>
      </c>
      <c r="Q164" s="149">
        <v>0</v>
      </c>
      <c r="R164" s="149">
        <f t="shared" si="22"/>
        <v>0</v>
      </c>
      <c r="S164" s="149">
        <v>0</v>
      </c>
      <c r="T164" s="150">
        <f t="shared" si="23"/>
        <v>0</v>
      </c>
      <c r="AR164" s="151" t="s">
        <v>137</v>
      </c>
      <c r="AT164" s="151" t="s">
        <v>133</v>
      </c>
      <c r="AU164" s="151" t="s">
        <v>138</v>
      </c>
      <c r="AY164" s="16" t="s">
        <v>131</v>
      </c>
      <c r="BE164" s="152">
        <f t="shared" si="24"/>
        <v>0</v>
      </c>
      <c r="BF164" s="152">
        <f t="shared" si="25"/>
        <v>0</v>
      </c>
      <c r="BG164" s="152">
        <f t="shared" si="26"/>
        <v>0</v>
      </c>
      <c r="BH164" s="152">
        <f t="shared" si="27"/>
        <v>0</v>
      </c>
      <c r="BI164" s="152">
        <f t="shared" si="28"/>
        <v>0</v>
      </c>
      <c r="BJ164" s="16" t="s">
        <v>138</v>
      </c>
      <c r="BK164" s="152">
        <f t="shared" si="29"/>
        <v>0</v>
      </c>
      <c r="BL164" s="16" t="s">
        <v>137</v>
      </c>
      <c r="BM164" s="151" t="s">
        <v>283</v>
      </c>
    </row>
    <row r="165" spans="2:65" s="1" customFormat="1" ht="16.5" customHeight="1">
      <c r="B165" s="138"/>
      <c r="C165" s="139" t="s">
        <v>199</v>
      </c>
      <c r="D165" s="139" t="s">
        <v>133</v>
      </c>
      <c r="E165" s="140" t="s">
        <v>672</v>
      </c>
      <c r="F165" s="141" t="s">
        <v>659</v>
      </c>
      <c r="G165" s="142" t="s">
        <v>612</v>
      </c>
      <c r="H165" s="143">
        <v>2</v>
      </c>
      <c r="I165" s="144"/>
      <c r="J165" s="145">
        <f t="shared" si="20"/>
        <v>0</v>
      </c>
      <c r="K165" s="146"/>
      <c r="L165" s="31"/>
      <c r="M165" s="147" t="s">
        <v>1</v>
      </c>
      <c r="N165" s="148" t="s">
        <v>40</v>
      </c>
      <c r="P165" s="149">
        <f t="shared" si="21"/>
        <v>0</v>
      </c>
      <c r="Q165" s="149">
        <v>0</v>
      </c>
      <c r="R165" s="149">
        <f t="shared" si="22"/>
        <v>0</v>
      </c>
      <c r="S165" s="149">
        <v>0</v>
      </c>
      <c r="T165" s="150">
        <f t="shared" si="23"/>
        <v>0</v>
      </c>
      <c r="AR165" s="151" t="s">
        <v>137</v>
      </c>
      <c r="AT165" s="151" t="s">
        <v>133</v>
      </c>
      <c r="AU165" s="151" t="s">
        <v>138</v>
      </c>
      <c r="AY165" s="16" t="s">
        <v>131</v>
      </c>
      <c r="BE165" s="152">
        <f t="shared" si="24"/>
        <v>0</v>
      </c>
      <c r="BF165" s="152">
        <f t="shared" si="25"/>
        <v>0</v>
      </c>
      <c r="BG165" s="152">
        <f t="shared" si="26"/>
        <v>0</v>
      </c>
      <c r="BH165" s="152">
        <f t="shared" si="27"/>
        <v>0</v>
      </c>
      <c r="BI165" s="152">
        <f t="shared" si="28"/>
        <v>0</v>
      </c>
      <c r="BJ165" s="16" t="s">
        <v>138</v>
      </c>
      <c r="BK165" s="152">
        <f t="shared" si="29"/>
        <v>0</v>
      </c>
      <c r="BL165" s="16" t="s">
        <v>137</v>
      </c>
      <c r="BM165" s="151" t="s">
        <v>287</v>
      </c>
    </row>
    <row r="166" spans="2:65" s="1" customFormat="1" ht="16.5" customHeight="1">
      <c r="B166" s="138"/>
      <c r="C166" s="139" t="s">
        <v>292</v>
      </c>
      <c r="D166" s="139" t="s">
        <v>133</v>
      </c>
      <c r="E166" s="140" t="s">
        <v>673</v>
      </c>
      <c r="F166" s="141" t="s">
        <v>674</v>
      </c>
      <c r="G166" s="142" t="s">
        <v>612</v>
      </c>
      <c r="H166" s="143">
        <v>1</v>
      </c>
      <c r="I166" s="144"/>
      <c r="J166" s="145">
        <f t="shared" si="20"/>
        <v>0</v>
      </c>
      <c r="K166" s="146"/>
      <c r="L166" s="31"/>
      <c r="M166" s="147" t="s">
        <v>1</v>
      </c>
      <c r="N166" s="148" t="s">
        <v>40</v>
      </c>
      <c r="P166" s="149">
        <f t="shared" si="21"/>
        <v>0</v>
      </c>
      <c r="Q166" s="149">
        <v>0</v>
      </c>
      <c r="R166" s="149">
        <f t="shared" si="22"/>
        <v>0</v>
      </c>
      <c r="S166" s="149">
        <v>0</v>
      </c>
      <c r="T166" s="150">
        <f t="shared" si="23"/>
        <v>0</v>
      </c>
      <c r="AR166" s="151" t="s">
        <v>137</v>
      </c>
      <c r="AT166" s="151" t="s">
        <v>133</v>
      </c>
      <c r="AU166" s="151" t="s">
        <v>138</v>
      </c>
      <c r="AY166" s="16" t="s">
        <v>131</v>
      </c>
      <c r="BE166" s="152">
        <f t="shared" si="24"/>
        <v>0</v>
      </c>
      <c r="BF166" s="152">
        <f t="shared" si="25"/>
        <v>0</v>
      </c>
      <c r="BG166" s="152">
        <f t="shared" si="26"/>
        <v>0</v>
      </c>
      <c r="BH166" s="152">
        <f t="shared" si="27"/>
        <v>0</v>
      </c>
      <c r="BI166" s="152">
        <f t="shared" si="28"/>
        <v>0</v>
      </c>
      <c r="BJ166" s="16" t="s">
        <v>138</v>
      </c>
      <c r="BK166" s="152">
        <f t="shared" si="29"/>
        <v>0</v>
      </c>
      <c r="BL166" s="16" t="s">
        <v>137</v>
      </c>
      <c r="BM166" s="151" t="s">
        <v>295</v>
      </c>
    </row>
    <row r="167" spans="2:65" s="1" customFormat="1" ht="16.5" customHeight="1">
      <c r="B167" s="138"/>
      <c r="C167" s="139" t="s">
        <v>203</v>
      </c>
      <c r="D167" s="139" t="s">
        <v>133</v>
      </c>
      <c r="E167" s="140" t="s">
        <v>675</v>
      </c>
      <c r="F167" s="141" t="s">
        <v>676</v>
      </c>
      <c r="G167" s="142" t="s">
        <v>612</v>
      </c>
      <c r="H167" s="143">
        <v>2</v>
      </c>
      <c r="I167" s="144"/>
      <c r="J167" s="145">
        <f t="shared" si="20"/>
        <v>0</v>
      </c>
      <c r="K167" s="146"/>
      <c r="L167" s="31"/>
      <c r="M167" s="147" t="s">
        <v>1</v>
      </c>
      <c r="N167" s="148" t="s">
        <v>40</v>
      </c>
      <c r="P167" s="149">
        <f t="shared" si="21"/>
        <v>0</v>
      </c>
      <c r="Q167" s="149">
        <v>0</v>
      </c>
      <c r="R167" s="149">
        <f t="shared" si="22"/>
        <v>0</v>
      </c>
      <c r="S167" s="149">
        <v>0</v>
      </c>
      <c r="T167" s="150">
        <f t="shared" si="23"/>
        <v>0</v>
      </c>
      <c r="AR167" s="151" t="s">
        <v>137</v>
      </c>
      <c r="AT167" s="151" t="s">
        <v>133</v>
      </c>
      <c r="AU167" s="151" t="s">
        <v>138</v>
      </c>
      <c r="AY167" s="16" t="s">
        <v>131</v>
      </c>
      <c r="BE167" s="152">
        <f t="shared" si="24"/>
        <v>0</v>
      </c>
      <c r="BF167" s="152">
        <f t="shared" si="25"/>
        <v>0</v>
      </c>
      <c r="BG167" s="152">
        <f t="shared" si="26"/>
        <v>0</v>
      </c>
      <c r="BH167" s="152">
        <f t="shared" si="27"/>
        <v>0</v>
      </c>
      <c r="BI167" s="152">
        <f t="shared" si="28"/>
        <v>0</v>
      </c>
      <c r="BJ167" s="16" t="s">
        <v>138</v>
      </c>
      <c r="BK167" s="152">
        <f t="shared" si="29"/>
        <v>0</v>
      </c>
      <c r="BL167" s="16" t="s">
        <v>137</v>
      </c>
      <c r="BM167" s="151" t="s">
        <v>304</v>
      </c>
    </row>
    <row r="168" spans="2:65" s="11" customFormat="1" ht="22.9" customHeight="1">
      <c r="B168" s="126"/>
      <c r="D168" s="127" t="s">
        <v>73</v>
      </c>
      <c r="E168" s="136" t="s">
        <v>132</v>
      </c>
      <c r="F168" s="136" t="s">
        <v>132</v>
      </c>
      <c r="I168" s="129"/>
      <c r="J168" s="137">
        <f>BK168</f>
        <v>0</v>
      </c>
      <c r="L168" s="126"/>
      <c r="M168" s="131"/>
      <c r="P168" s="132">
        <f>SUM(P169:P177)</f>
        <v>0</v>
      </c>
      <c r="R168" s="132">
        <f>SUM(R169:R177)</f>
        <v>0</v>
      </c>
      <c r="T168" s="133">
        <f>SUM(T169:T177)</f>
        <v>0</v>
      </c>
      <c r="AR168" s="127" t="s">
        <v>82</v>
      </c>
      <c r="AT168" s="134" t="s">
        <v>73</v>
      </c>
      <c r="AU168" s="134" t="s">
        <v>82</v>
      </c>
      <c r="AY168" s="127" t="s">
        <v>131</v>
      </c>
      <c r="BK168" s="135">
        <f>SUM(BK169:BK177)</f>
        <v>0</v>
      </c>
    </row>
    <row r="169" spans="2:65" s="1" customFormat="1" ht="24.2" customHeight="1">
      <c r="B169" s="138"/>
      <c r="C169" s="139" t="s">
        <v>306</v>
      </c>
      <c r="D169" s="139" t="s">
        <v>133</v>
      </c>
      <c r="E169" s="140" t="s">
        <v>677</v>
      </c>
      <c r="F169" s="141" t="s">
        <v>678</v>
      </c>
      <c r="G169" s="142" t="s">
        <v>358</v>
      </c>
      <c r="H169" s="143">
        <v>25</v>
      </c>
      <c r="I169" s="144"/>
      <c r="J169" s="145">
        <f t="shared" ref="J169:J177" si="30">ROUND(I169*H169,2)</f>
        <v>0</v>
      </c>
      <c r="K169" s="146"/>
      <c r="L169" s="31"/>
      <c r="M169" s="147" t="s">
        <v>1</v>
      </c>
      <c r="N169" s="148" t="s">
        <v>40</v>
      </c>
      <c r="P169" s="149">
        <f t="shared" ref="P169:P177" si="31">O169*H169</f>
        <v>0</v>
      </c>
      <c r="Q169" s="149">
        <v>0</v>
      </c>
      <c r="R169" s="149">
        <f t="shared" ref="R169:R177" si="32">Q169*H169</f>
        <v>0</v>
      </c>
      <c r="S169" s="149">
        <v>0</v>
      </c>
      <c r="T169" s="150">
        <f t="shared" ref="T169:T177" si="33">S169*H169</f>
        <v>0</v>
      </c>
      <c r="AR169" s="151" t="s">
        <v>137</v>
      </c>
      <c r="AT169" s="151" t="s">
        <v>133</v>
      </c>
      <c r="AU169" s="151" t="s">
        <v>138</v>
      </c>
      <c r="AY169" s="16" t="s">
        <v>131</v>
      </c>
      <c r="BE169" s="152">
        <f t="shared" ref="BE169:BE177" si="34">IF(N169="základná",J169,0)</f>
        <v>0</v>
      </c>
      <c r="BF169" s="152">
        <f t="shared" ref="BF169:BF177" si="35">IF(N169="znížená",J169,0)</f>
        <v>0</v>
      </c>
      <c r="BG169" s="152">
        <f t="shared" ref="BG169:BG177" si="36">IF(N169="zákl. prenesená",J169,0)</f>
        <v>0</v>
      </c>
      <c r="BH169" s="152">
        <f t="shared" ref="BH169:BH177" si="37">IF(N169="zníž. prenesená",J169,0)</f>
        <v>0</v>
      </c>
      <c r="BI169" s="152">
        <f t="shared" ref="BI169:BI177" si="38">IF(N169="nulová",J169,0)</f>
        <v>0</v>
      </c>
      <c r="BJ169" s="16" t="s">
        <v>138</v>
      </c>
      <c r="BK169" s="152">
        <f t="shared" ref="BK169:BK177" si="39">ROUND(I169*H169,2)</f>
        <v>0</v>
      </c>
      <c r="BL169" s="16" t="s">
        <v>137</v>
      </c>
      <c r="BM169" s="151" t="s">
        <v>309</v>
      </c>
    </row>
    <row r="170" spans="2:65" s="1" customFormat="1" ht="16.5" customHeight="1">
      <c r="B170" s="138"/>
      <c r="C170" s="139" t="s">
        <v>206</v>
      </c>
      <c r="D170" s="139" t="s">
        <v>133</v>
      </c>
      <c r="E170" s="140" t="s">
        <v>679</v>
      </c>
      <c r="F170" s="141" t="s">
        <v>680</v>
      </c>
      <c r="G170" s="142" t="s">
        <v>358</v>
      </c>
      <c r="H170" s="143">
        <v>25</v>
      </c>
      <c r="I170" s="144"/>
      <c r="J170" s="145">
        <f t="shared" si="30"/>
        <v>0</v>
      </c>
      <c r="K170" s="146"/>
      <c r="L170" s="31"/>
      <c r="M170" s="147" t="s">
        <v>1</v>
      </c>
      <c r="N170" s="148" t="s">
        <v>40</v>
      </c>
      <c r="P170" s="149">
        <f t="shared" si="31"/>
        <v>0</v>
      </c>
      <c r="Q170" s="149">
        <v>0</v>
      </c>
      <c r="R170" s="149">
        <f t="shared" si="32"/>
        <v>0</v>
      </c>
      <c r="S170" s="149">
        <v>0</v>
      </c>
      <c r="T170" s="150">
        <f t="shared" si="33"/>
        <v>0</v>
      </c>
      <c r="AR170" s="151" t="s">
        <v>137</v>
      </c>
      <c r="AT170" s="151" t="s">
        <v>133</v>
      </c>
      <c r="AU170" s="151" t="s">
        <v>138</v>
      </c>
      <c r="AY170" s="16" t="s">
        <v>131</v>
      </c>
      <c r="BE170" s="152">
        <f t="shared" si="34"/>
        <v>0</v>
      </c>
      <c r="BF170" s="152">
        <f t="shared" si="35"/>
        <v>0</v>
      </c>
      <c r="BG170" s="152">
        <f t="shared" si="36"/>
        <v>0</v>
      </c>
      <c r="BH170" s="152">
        <f t="shared" si="37"/>
        <v>0</v>
      </c>
      <c r="BI170" s="152">
        <f t="shared" si="38"/>
        <v>0</v>
      </c>
      <c r="BJ170" s="16" t="s">
        <v>138</v>
      </c>
      <c r="BK170" s="152">
        <f t="shared" si="39"/>
        <v>0</v>
      </c>
      <c r="BL170" s="16" t="s">
        <v>137</v>
      </c>
      <c r="BM170" s="151" t="s">
        <v>312</v>
      </c>
    </row>
    <row r="171" spans="2:65" s="1" customFormat="1" ht="24.2" customHeight="1">
      <c r="B171" s="138"/>
      <c r="C171" s="139" t="s">
        <v>316</v>
      </c>
      <c r="D171" s="139" t="s">
        <v>133</v>
      </c>
      <c r="E171" s="140" t="s">
        <v>681</v>
      </c>
      <c r="F171" s="141" t="s">
        <v>682</v>
      </c>
      <c r="G171" s="142" t="s">
        <v>358</v>
      </c>
      <c r="H171" s="143">
        <v>25</v>
      </c>
      <c r="I171" s="144"/>
      <c r="J171" s="145">
        <f t="shared" si="30"/>
        <v>0</v>
      </c>
      <c r="K171" s="146"/>
      <c r="L171" s="31"/>
      <c r="M171" s="147" t="s">
        <v>1</v>
      </c>
      <c r="N171" s="148" t="s">
        <v>40</v>
      </c>
      <c r="P171" s="149">
        <f t="shared" si="31"/>
        <v>0</v>
      </c>
      <c r="Q171" s="149">
        <v>0</v>
      </c>
      <c r="R171" s="149">
        <f t="shared" si="32"/>
        <v>0</v>
      </c>
      <c r="S171" s="149">
        <v>0</v>
      </c>
      <c r="T171" s="150">
        <f t="shared" si="33"/>
        <v>0</v>
      </c>
      <c r="AR171" s="151" t="s">
        <v>137</v>
      </c>
      <c r="AT171" s="151" t="s">
        <v>133</v>
      </c>
      <c r="AU171" s="151" t="s">
        <v>138</v>
      </c>
      <c r="AY171" s="16" t="s">
        <v>131</v>
      </c>
      <c r="BE171" s="152">
        <f t="shared" si="34"/>
        <v>0</v>
      </c>
      <c r="BF171" s="152">
        <f t="shared" si="35"/>
        <v>0</v>
      </c>
      <c r="BG171" s="152">
        <f t="shared" si="36"/>
        <v>0</v>
      </c>
      <c r="BH171" s="152">
        <f t="shared" si="37"/>
        <v>0</v>
      </c>
      <c r="BI171" s="152">
        <f t="shared" si="38"/>
        <v>0</v>
      </c>
      <c r="BJ171" s="16" t="s">
        <v>138</v>
      </c>
      <c r="BK171" s="152">
        <f t="shared" si="39"/>
        <v>0</v>
      </c>
      <c r="BL171" s="16" t="s">
        <v>137</v>
      </c>
      <c r="BM171" s="151" t="s">
        <v>319</v>
      </c>
    </row>
    <row r="172" spans="2:65" s="1" customFormat="1" ht="16.5" customHeight="1">
      <c r="B172" s="138"/>
      <c r="C172" s="168" t="s">
        <v>210</v>
      </c>
      <c r="D172" s="168" t="s">
        <v>233</v>
      </c>
      <c r="E172" s="169" t="s">
        <v>683</v>
      </c>
      <c r="F172" s="170" t="s">
        <v>684</v>
      </c>
      <c r="G172" s="171" t="s">
        <v>358</v>
      </c>
      <c r="H172" s="172">
        <v>25</v>
      </c>
      <c r="I172" s="173"/>
      <c r="J172" s="174">
        <f t="shared" si="30"/>
        <v>0</v>
      </c>
      <c r="K172" s="175"/>
      <c r="L172" s="176"/>
      <c r="M172" s="177" t="s">
        <v>1</v>
      </c>
      <c r="N172" s="178" t="s">
        <v>40</v>
      </c>
      <c r="P172" s="149">
        <f t="shared" si="31"/>
        <v>0</v>
      </c>
      <c r="Q172" s="149">
        <v>0</v>
      </c>
      <c r="R172" s="149">
        <f t="shared" si="32"/>
        <v>0</v>
      </c>
      <c r="S172" s="149">
        <v>0</v>
      </c>
      <c r="T172" s="150">
        <f t="shared" si="33"/>
        <v>0</v>
      </c>
      <c r="AR172" s="151" t="s">
        <v>148</v>
      </c>
      <c r="AT172" s="151" t="s">
        <v>233</v>
      </c>
      <c r="AU172" s="151" t="s">
        <v>138</v>
      </c>
      <c r="AY172" s="16" t="s">
        <v>131</v>
      </c>
      <c r="BE172" s="152">
        <f t="shared" si="34"/>
        <v>0</v>
      </c>
      <c r="BF172" s="152">
        <f t="shared" si="35"/>
        <v>0</v>
      </c>
      <c r="BG172" s="152">
        <f t="shared" si="36"/>
        <v>0</v>
      </c>
      <c r="BH172" s="152">
        <f t="shared" si="37"/>
        <v>0</v>
      </c>
      <c r="BI172" s="152">
        <f t="shared" si="38"/>
        <v>0</v>
      </c>
      <c r="BJ172" s="16" t="s">
        <v>138</v>
      </c>
      <c r="BK172" s="152">
        <f t="shared" si="39"/>
        <v>0</v>
      </c>
      <c r="BL172" s="16" t="s">
        <v>137</v>
      </c>
      <c r="BM172" s="151" t="s">
        <v>322</v>
      </c>
    </row>
    <row r="173" spans="2:65" s="1" customFormat="1" ht="24.2" customHeight="1">
      <c r="B173" s="138"/>
      <c r="C173" s="139" t="s">
        <v>324</v>
      </c>
      <c r="D173" s="139" t="s">
        <v>133</v>
      </c>
      <c r="E173" s="140" t="s">
        <v>685</v>
      </c>
      <c r="F173" s="141" t="s">
        <v>686</v>
      </c>
      <c r="G173" s="142" t="s">
        <v>358</v>
      </c>
      <c r="H173" s="143">
        <v>25</v>
      </c>
      <c r="I173" s="144"/>
      <c r="J173" s="145">
        <f t="shared" si="30"/>
        <v>0</v>
      </c>
      <c r="K173" s="146"/>
      <c r="L173" s="31"/>
      <c r="M173" s="147" t="s">
        <v>1</v>
      </c>
      <c r="N173" s="148" t="s">
        <v>40</v>
      </c>
      <c r="P173" s="149">
        <f t="shared" si="31"/>
        <v>0</v>
      </c>
      <c r="Q173" s="149">
        <v>0</v>
      </c>
      <c r="R173" s="149">
        <f t="shared" si="32"/>
        <v>0</v>
      </c>
      <c r="S173" s="149">
        <v>0</v>
      </c>
      <c r="T173" s="150">
        <f t="shared" si="33"/>
        <v>0</v>
      </c>
      <c r="AR173" s="151" t="s">
        <v>137</v>
      </c>
      <c r="AT173" s="151" t="s">
        <v>133</v>
      </c>
      <c r="AU173" s="151" t="s">
        <v>138</v>
      </c>
      <c r="AY173" s="16" t="s">
        <v>131</v>
      </c>
      <c r="BE173" s="152">
        <f t="shared" si="34"/>
        <v>0</v>
      </c>
      <c r="BF173" s="152">
        <f t="shared" si="35"/>
        <v>0</v>
      </c>
      <c r="BG173" s="152">
        <f t="shared" si="36"/>
        <v>0</v>
      </c>
      <c r="BH173" s="152">
        <f t="shared" si="37"/>
        <v>0</v>
      </c>
      <c r="BI173" s="152">
        <f t="shared" si="38"/>
        <v>0</v>
      </c>
      <c r="BJ173" s="16" t="s">
        <v>138</v>
      </c>
      <c r="BK173" s="152">
        <f t="shared" si="39"/>
        <v>0</v>
      </c>
      <c r="BL173" s="16" t="s">
        <v>137</v>
      </c>
      <c r="BM173" s="151" t="s">
        <v>274</v>
      </c>
    </row>
    <row r="174" spans="2:65" s="1" customFormat="1" ht="16.5" customHeight="1">
      <c r="B174" s="138"/>
      <c r="C174" s="139" t="s">
        <v>213</v>
      </c>
      <c r="D174" s="139" t="s">
        <v>133</v>
      </c>
      <c r="E174" s="140" t="s">
        <v>687</v>
      </c>
      <c r="F174" s="141" t="s">
        <v>688</v>
      </c>
      <c r="G174" s="142" t="s">
        <v>136</v>
      </c>
      <c r="H174" s="143">
        <v>25</v>
      </c>
      <c r="I174" s="144"/>
      <c r="J174" s="145">
        <f t="shared" si="30"/>
        <v>0</v>
      </c>
      <c r="K174" s="146"/>
      <c r="L174" s="31"/>
      <c r="M174" s="147" t="s">
        <v>1</v>
      </c>
      <c r="N174" s="148" t="s">
        <v>40</v>
      </c>
      <c r="P174" s="149">
        <f t="shared" si="31"/>
        <v>0</v>
      </c>
      <c r="Q174" s="149">
        <v>0</v>
      </c>
      <c r="R174" s="149">
        <f t="shared" si="32"/>
        <v>0</v>
      </c>
      <c r="S174" s="149">
        <v>0</v>
      </c>
      <c r="T174" s="150">
        <f t="shared" si="33"/>
        <v>0</v>
      </c>
      <c r="AR174" s="151" t="s">
        <v>137</v>
      </c>
      <c r="AT174" s="151" t="s">
        <v>133</v>
      </c>
      <c r="AU174" s="151" t="s">
        <v>138</v>
      </c>
      <c r="AY174" s="16" t="s">
        <v>131</v>
      </c>
      <c r="BE174" s="152">
        <f t="shared" si="34"/>
        <v>0</v>
      </c>
      <c r="BF174" s="152">
        <f t="shared" si="35"/>
        <v>0</v>
      </c>
      <c r="BG174" s="152">
        <f t="shared" si="36"/>
        <v>0</v>
      </c>
      <c r="BH174" s="152">
        <f t="shared" si="37"/>
        <v>0</v>
      </c>
      <c r="BI174" s="152">
        <f t="shared" si="38"/>
        <v>0</v>
      </c>
      <c r="BJ174" s="16" t="s">
        <v>138</v>
      </c>
      <c r="BK174" s="152">
        <f t="shared" si="39"/>
        <v>0</v>
      </c>
      <c r="BL174" s="16" t="s">
        <v>137</v>
      </c>
      <c r="BM174" s="151" t="s">
        <v>329</v>
      </c>
    </row>
    <row r="175" spans="2:65" s="1" customFormat="1" ht="24.2" customHeight="1">
      <c r="B175" s="138"/>
      <c r="C175" s="139" t="s">
        <v>331</v>
      </c>
      <c r="D175" s="139" t="s">
        <v>133</v>
      </c>
      <c r="E175" s="140" t="s">
        <v>689</v>
      </c>
      <c r="F175" s="141" t="s">
        <v>690</v>
      </c>
      <c r="G175" s="142" t="s">
        <v>358</v>
      </c>
      <c r="H175" s="143">
        <v>7</v>
      </c>
      <c r="I175" s="144"/>
      <c r="J175" s="145">
        <f t="shared" si="30"/>
        <v>0</v>
      </c>
      <c r="K175" s="146"/>
      <c r="L175" s="31"/>
      <c r="M175" s="147" t="s">
        <v>1</v>
      </c>
      <c r="N175" s="148" t="s">
        <v>40</v>
      </c>
      <c r="P175" s="149">
        <f t="shared" si="31"/>
        <v>0</v>
      </c>
      <c r="Q175" s="149">
        <v>0</v>
      </c>
      <c r="R175" s="149">
        <f t="shared" si="32"/>
        <v>0</v>
      </c>
      <c r="S175" s="149">
        <v>0</v>
      </c>
      <c r="T175" s="150">
        <f t="shared" si="33"/>
        <v>0</v>
      </c>
      <c r="AR175" s="151" t="s">
        <v>137</v>
      </c>
      <c r="AT175" s="151" t="s">
        <v>133</v>
      </c>
      <c r="AU175" s="151" t="s">
        <v>138</v>
      </c>
      <c r="AY175" s="16" t="s">
        <v>131</v>
      </c>
      <c r="BE175" s="152">
        <f t="shared" si="34"/>
        <v>0</v>
      </c>
      <c r="BF175" s="152">
        <f t="shared" si="35"/>
        <v>0</v>
      </c>
      <c r="BG175" s="152">
        <f t="shared" si="36"/>
        <v>0</v>
      </c>
      <c r="BH175" s="152">
        <f t="shared" si="37"/>
        <v>0</v>
      </c>
      <c r="BI175" s="152">
        <f t="shared" si="38"/>
        <v>0</v>
      </c>
      <c r="BJ175" s="16" t="s">
        <v>138</v>
      </c>
      <c r="BK175" s="152">
        <f t="shared" si="39"/>
        <v>0</v>
      </c>
      <c r="BL175" s="16" t="s">
        <v>137</v>
      </c>
      <c r="BM175" s="151" t="s">
        <v>691</v>
      </c>
    </row>
    <row r="176" spans="2:65" s="1" customFormat="1" ht="16.5" customHeight="1">
      <c r="B176" s="138"/>
      <c r="C176" s="139" t="s">
        <v>218</v>
      </c>
      <c r="D176" s="139" t="s">
        <v>133</v>
      </c>
      <c r="E176" s="140" t="s">
        <v>692</v>
      </c>
      <c r="F176" s="141" t="s">
        <v>693</v>
      </c>
      <c r="G176" s="142" t="s">
        <v>1</v>
      </c>
      <c r="H176" s="143">
        <v>1</v>
      </c>
      <c r="I176" s="144"/>
      <c r="J176" s="145">
        <f t="shared" si="30"/>
        <v>0</v>
      </c>
      <c r="K176" s="146"/>
      <c r="L176" s="31"/>
      <c r="M176" s="147" t="s">
        <v>1</v>
      </c>
      <c r="N176" s="148" t="s">
        <v>40</v>
      </c>
      <c r="P176" s="149">
        <f t="shared" si="31"/>
        <v>0</v>
      </c>
      <c r="Q176" s="149">
        <v>0</v>
      </c>
      <c r="R176" s="149">
        <f t="shared" si="32"/>
        <v>0</v>
      </c>
      <c r="S176" s="149">
        <v>0</v>
      </c>
      <c r="T176" s="150">
        <f t="shared" si="33"/>
        <v>0</v>
      </c>
      <c r="AR176" s="151" t="s">
        <v>137</v>
      </c>
      <c r="AT176" s="151" t="s">
        <v>133</v>
      </c>
      <c r="AU176" s="151" t="s">
        <v>138</v>
      </c>
      <c r="AY176" s="16" t="s">
        <v>131</v>
      </c>
      <c r="BE176" s="152">
        <f t="shared" si="34"/>
        <v>0</v>
      </c>
      <c r="BF176" s="152">
        <f t="shared" si="35"/>
        <v>0</v>
      </c>
      <c r="BG176" s="152">
        <f t="shared" si="36"/>
        <v>0</v>
      </c>
      <c r="BH176" s="152">
        <f t="shared" si="37"/>
        <v>0</v>
      </c>
      <c r="BI176" s="152">
        <f t="shared" si="38"/>
        <v>0</v>
      </c>
      <c r="BJ176" s="16" t="s">
        <v>138</v>
      </c>
      <c r="BK176" s="152">
        <f t="shared" si="39"/>
        <v>0</v>
      </c>
      <c r="BL176" s="16" t="s">
        <v>137</v>
      </c>
      <c r="BM176" s="151" t="s">
        <v>334</v>
      </c>
    </row>
    <row r="177" spans="2:65" s="1" customFormat="1" ht="16.5" customHeight="1">
      <c r="B177" s="138"/>
      <c r="C177" s="139" t="s">
        <v>346</v>
      </c>
      <c r="D177" s="139" t="s">
        <v>133</v>
      </c>
      <c r="E177" s="140" t="s">
        <v>694</v>
      </c>
      <c r="F177" s="141" t="s">
        <v>695</v>
      </c>
      <c r="G177" s="142" t="s">
        <v>696</v>
      </c>
      <c r="H177" s="143">
        <v>50</v>
      </c>
      <c r="I177" s="144"/>
      <c r="J177" s="145">
        <f t="shared" si="30"/>
        <v>0</v>
      </c>
      <c r="K177" s="146"/>
      <c r="L177" s="31"/>
      <c r="M177" s="147" t="s">
        <v>1</v>
      </c>
      <c r="N177" s="148" t="s">
        <v>40</v>
      </c>
      <c r="P177" s="149">
        <f t="shared" si="31"/>
        <v>0</v>
      </c>
      <c r="Q177" s="149">
        <v>0</v>
      </c>
      <c r="R177" s="149">
        <f t="shared" si="32"/>
        <v>0</v>
      </c>
      <c r="S177" s="149">
        <v>0</v>
      </c>
      <c r="T177" s="150">
        <f t="shared" si="33"/>
        <v>0</v>
      </c>
      <c r="AR177" s="151" t="s">
        <v>137</v>
      </c>
      <c r="AT177" s="151" t="s">
        <v>133</v>
      </c>
      <c r="AU177" s="151" t="s">
        <v>138</v>
      </c>
      <c r="AY177" s="16" t="s">
        <v>131</v>
      </c>
      <c r="BE177" s="152">
        <f t="shared" si="34"/>
        <v>0</v>
      </c>
      <c r="BF177" s="152">
        <f t="shared" si="35"/>
        <v>0</v>
      </c>
      <c r="BG177" s="152">
        <f t="shared" si="36"/>
        <v>0</v>
      </c>
      <c r="BH177" s="152">
        <f t="shared" si="37"/>
        <v>0</v>
      </c>
      <c r="BI177" s="152">
        <f t="shared" si="38"/>
        <v>0</v>
      </c>
      <c r="BJ177" s="16" t="s">
        <v>138</v>
      </c>
      <c r="BK177" s="152">
        <f t="shared" si="39"/>
        <v>0</v>
      </c>
      <c r="BL177" s="16" t="s">
        <v>137</v>
      </c>
      <c r="BM177" s="151" t="s">
        <v>339</v>
      </c>
    </row>
    <row r="178" spans="2:65" s="11" customFormat="1" ht="22.9" customHeight="1">
      <c r="B178" s="126"/>
      <c r="D178" s="127" t="s">
        <v>73</v>
      </c>
      <c r="E178" s="136" t="s">
        <v>697</v>
      </c>
      <c r="F178" s="136" t="s">
        <v>697</v>
      </c>
      <c r="I178" s="129"/>
      <c r="J178" s="137">
        <f>BK178</f>
        <v>0</v>
      </c>
      <c r="L178" s="126"/>
      <c r="M178" s="131"/>
      <c r="P178" s="132">
        <f>P179</f>
        <v>0</v>
      </c>
      <c r="R178" s="132">
        <f>R179</f>
        <v>0</v>
      </c>
      <c r="T178" s="133">
        <f>T179</f>
        <v>0</v>
      </c>
      <c r="AR178" s="127" t="s">
        <v>82</v>
      </c>
      <c r="AT178" s="134" t="s">
        <v>73</v>
      </c>
      <c r="AU178" s="134" t="s">
        <v>82</v>
      </c>
      <c r="AY178" s="127" t="s">
        <v>131</v>
      </c>
      <c r="BK178" s="135">
        <f>BK179</f>
        <v>0</v>
      </c>
    </row>
    <row r="179" spans="2:65" s="1" customFormat="1" ht="16.5" customHeight="1">
      <c r="B179" s="138"/>
      <c r="C179" s="139" t="s">
        <v>222</v>
      </c>
      <c r="D179" s="139" t="s">
        <v>133</v>
      </c>
      <c r="E179" s="140" t="s">
        <v>698</v>
      </c>
      <c r="F179" s="141" t="s">
        <v>699</v>
      </c>
      <c r="G179" s="142" t="s">
        <v>696</v>
      </c>
      <c r="H179" s="143">
        <v>80</v>
      </c>
      <c r="I179" s="144"/>
      <c r="J179" s="145">
        <f>ROUND(I179*H179,2)</f>
        <v>0</v>
      </c>
      <c r="K179" s="146"/>
      <c r="L179" s="31"/>
      <c r="M179" s="147" t="s">
        <v>1</v>
      </c>
      <c r="N179" s="148" t="s">
        <v>40</v>
      </c>
      <c r="P179" s="149">
        <f>O179*H179</f>
        <v>0</v>
      </c>
      <c r="Q179" s="149">
        <v>0</v>
      </c>
      <c r="R179" s="149">
        <f>Q179*H179</f>
        <v>0</v>
      </c>
      <c r="S179" s="149">
        <v>0</v>
      </c>
      <c r="T179" s="150">
        <f>S179*H179</f>
        <v>0</v>
      </c>
      <c r="AR179" s="151" t="s">
        <v>137</v>
      </c>
      <c r="AT179" s="151" t="s">
        <v>133</v>
      </c>
      <c r="AU179" s="151" t="s">
        <v>138</v>
      </c>
      <c r="AY179" s="16" t="s">
        <v>131</v>
      </c>
      <c r="BE179" s="152">
        <f>IF(N179="základná",J179,0)</f>
        <v>0</v>
      </c>
      <c r="BF179" s="152">
        <f>IF(N179="znížená",J179,0)</f>
        <v>0</v>
      </c>
      <c r="BG179" s="152">
        <f>IF(N179="zákl. prenesená",J179,0)</f>
        <v>0</v>
      </c>
      <c r="BH179" s="152">
        <f>IF(N179="zníž. prenesená",J179,0)</f>
        <v>0</v>
      </c>
      <c r="BI179" s="152">
        <f>IF(N179="nulová",J179,0)</f>
        <v>0</v>
      </c>
      <c r="BJ179" s="16" t="s">
        <v>138</v>
      </c>
      <c r="BK179" s="152">
        <f>ROUND(I179*H179,2)</f>
        <v>0</v>
      </c>
      <c r="BL179" s="16" t="s">
        <v>137</v>
      </c>
      <c r="BM179" s="151" t="s">
        <v>349</v>
      </c>
    </row>
    <row r="180" spans="2:65" s="11" customFormat="1" ht="25.9" customHeight="1">
      <c r="B180" s="126"/>
      <c r="D180" s="127" t="s">
        <v>73</v>
      </c>
      <c r="E180" s="128" t="s">
        <v>700</v>
      </c>
      <c r="F180" s="128" t="s">
        <v>701</v>
      </c>
      <c r="I180" s="129"/>
      <c r="J180" s="130">
        <f>BK180</f>
        <v>0</v>
      </c>
      <c r="L180" s="126"/>
      <c r="M180" s="131"/>
      <c r="P180" s="132">
        <v>0</v>
      </c>
      <c r="R180" s="132">
        <v>0</v>
      </c>
      <c r="T180" s="133">
        <v>0</v>
      </c>
      <c r="AR180" s="127" t="s">
        <v>82</v>
      </c>
      <c r="AT180" s="134" t="s">
        <v>73</v>
      </c>
      <c r="AU180" s="134" t="s">
        <v>74</v>
      </c>
      <c r="AY180" s="127" t="s">
        <v>131</v>
      </c>
      <c r="BK180" s="135">
        <v>0</v>
      </c>
    </row>
    <row r="181" spans="2:65" s="11" customFormat="1" ht="25.9" customHeight="1">
      <c r="B181" s="126"/>
      <c r="D181" s="127" t="s">
        <v>73</v>
      </c>
      <c r="E181" s="128" t="s">
        <v>454</v>
      </c>
      <c r="F181" s="128" t="s">
        <v>455</v>
      </c>
      <c r="I181" s="129"/>
      <c r="J181" s="130">
        <f>BK181</f>
        <v>0</v>
      </c>
      <c r="L181" s="126"/>
      <c r="M181" s="131"/>
      <c r="P181" s="132">
        <f>P182</f>
        <v>0</v>
      </c>
      <c r="R181" s="132">
        <f>R182</f>
        <v>8.0000000000000004E-4</v>
      </c>
      <c r="T181" s="133">
        <f>T182</f>
        <v>0</v>
      </c>
      <c r="AR181" s="127" t="s">
        <v>138</v>
      </c>
      <c r="AT181" s="134" t="s">
        <v>73</v>
      </c>
      <c r="AU181" s="134" t="s">
        <v>74</v>
      </c>
      <c r="AY181" s="127" t="s">
        <v>131</v>
      </c>
      <c r="BK181" s="135">
        <f>BK182</f>
        <v>0</v>
      </c>
    </row>
    <row r="182" spans="2:65" s="11" customFormat="1" ht="22.9" customHeight="1">
      <c r="B182" s="126"/>
      <c r="D182" s="127" t="s">
        <v>73</v>
      </c>
      <c r="E182" s="136" t="s">
        <v>702</v>
      </c>
      <c r="F182" s="136" t="s">
        <v>703</v>
      </c>
      <c r="I182" s="129"/>
      <c r="J182" s="137">
        <f>BK182</f>
        <v>0</v>
      </c>
      <c r="L182" s="126"/>
      <c r="M182" s="131"/>
      <c r="P182" s="132">
        <f>SUM(P183:P185)</f>
        <v>0</v>
      </c>
      <c r="R182" s="132">
        <f>SUM(R183:R185)</f>
        <v>8.0000000000000004E-4</v>
      </c>
      <c r="T182" s="133">
        <f>SUM(T183:T185)</f>
        <v>0</v>
      </c>
      <c r="AR182" s="127" t="s">
        <v>138</v>
      </c>
      <c r="AT182" s="134" t="s">
        <v>73</v>
      </c>
      <c r="AU182" s="134" t="s">
        <v>82</v>
      </c>
      <c r="AY182" s="127" t="s">
        <v>131</v>
      </c>
      <c r="BK182" s="135">
        <f>SUM(BK183:BK185)</f>
        <v>0</v>
      </c>
    </row>
    <row r="183" spans="2:65" s="1" customFormat="1" ht="16.5" customHeight="1">
      <c r="B183" s="138"/>
      <c r="C183" s="139" t="s">
        <v>369</v>
      </c>
      <c r="D183" s="185" t="s">
        <v>133</v>
      </c>
      <c r="E183" s="140" t="s">
        <v>704</v>
      </c>
      <c r="F183" s="141" t="s">
        <v>705</v>
      </c>
      <c r="G183" s="142" t="s">
        <v>141</v>
      </c>
      <c r="H183" s="143">
        <v>2</v>
      </c>
      <c r="I183" s="144"/>
      <c r="J183" s="145">
        <f>ROUND(I183*H183,2)</f>
        <v>0</v>
      </c>
      <c r="K183" s="146"/>
      <c r="L183" s="31"/>
      <c r="M183" s="147" t="s">
        <v>1</v>
      </c>
      <c r="N183" s="148" t="s">
        <v>40</v>
      </c>
      <c r="P183" s="149">
        <f>O183*H183</f>
        <v>0</v>
      </c>
      <c r="Q183" s="149">
        <v>0</v>
      </c>
      <c r="R183" s="149">
        <f>Q183*H183</f>
        <v>0</v>
      </c>
      <c r="S183" s="149">
        <v>0</v>
      </c>
      <c r="T183" s="150">
        <f>S183*H183</f>
        <v>0</v>
      </c>
      <c r="AR183" s="151" t="s">
        <v>167</v>
      </c>
      <c r="AT183" s="151" t="s">
        <v>133</v>
      </c>
      <c r="AU183" s="151" t="s">
        <v>138</v>
      </c>
      <c r="AY183" s="16" t="s">
        <v>131</v>
      </c>
      <c r="BE183" s="152">
        <f>IF(N183="základná",J183,0)</f>
        <v>0</v>
      </c>
      <c r="BF183" s="152">
        <f>IF(N183="znížená",J183,0)</f>
        <v>0</v>
      </c>
      <c r="BG183" s="152">
        <f>IF(N183="zákl. prenesená",J183,0)</f>
        <v>0</v>
      </c>
      <c r="BH183" s="152">
        <f>IF(N183="zníž. prenesená",J183,0)</f>
        <v>0</v>
      </c>
      <c r="BI183" s="152">
        <f>IF(N183="nulová",J183,0)</f>
        <v>0</v>
      </c>
      <c r="BJ183" s="16" t="s">
        <v>138</v>
      </c>
      <c r="BK183" s="152">
        <f>ROUND(I183*H183,2)</f>
        <v>0</v>
      </c>
      <c r="BL183" s="16" t="s">
        <v>167</v>
      </c>
      <c r="BM183" s="151" t="s">
        <v>706</v>
      </c>
    </row>
    <row r="184" spans="2:65" s="1" customFormat="1" ht="24.2" customHeight="1">
      <c r="B184" s="138"/>
      <c r="C184" s="168" t="s">
        <v>226</v>
      </c>
      <c r="D184" s="186" t="s">
        <v>233</v>
      </c>
      <c r="E184" s="169" t="s">
        <v>707</v>
      </c>
      <c r="F184" s="170" t="s">
        <v>708</v>
      </c>
      <c r="G184" s="171" t="s">
        <v>141</v>
      </c>
      <c r="H184" s="172">
        <v>2</v>
      </c>
      <c r="I184" s="173"/>
      <c r="J184" s="174">
        <f>ROUND(I184*H184,2)</f>
        <v>0</v>
      </c>
      <c r="K184" s="175"/>
      <c r="L184" s="176"/>
      <c r="M184" s="177" t="s">
        <v>1</v>
      </c>
      <c r="N184" s="178" t="s">
        <v>40</v>
      </c>
      <c r="P184" s="149">
        <f>O184*H184</f>
        <v>0</v>
      </c>
      <c r="Q184" s="149">
        <v>4.0000000000000002E-4</v>
      </c>
      <c r="R184" s="149">
        <f>Q184*H184</f>
        <v>8.0000000000000004E-4</v>
      </c>
      <c r="S184" s="149">
        <v>0</v>
      </c>
      <c r="T184" s="150">
        <f>S184*H184</f>
        <v>0</v>
      </c>
      <c r="AR184" s="151" t="s">
        <v>199</v>
      </c>
      <c r="AT184" s="151" t="s">
        <v>233</v>
      </c>
      <c r="AU184" s="151" t="s">
        <v>138</v>
      </c>
      <c r="AY184" s="16" t="s">
        <v>131</v>
      </c>
      <c r="BE184" s="152">
        <f>IF(N184="základná",J184,0)</f>
        <v>0</v>
      </c>
      <c r="BF184" s="152">
        <f>IF(N184="znížená",J184,0)</f>
        <v>0</v>
      </c>
      <c r="BG184" s="152">
        <f>IF(N184="zákl. prenesená",J184,0)</f>
        <v>0</v>
      </c>
      <c r="BH184" s="152">
        <f>IF(N184="zníž. prenesená",J184,0)</f>
        <v>0</v>
      </c>
      <c r="BI184" s="152">
        <f>IF(N184="nulová",J184,0)</f>
        <v>0</v>
      </c>
      <c r="BJ184" s="16" t="s">
        <v>138</v>
      </c>
      <c r="BK184" s="152">
        <f>ROUND(I184*H184,2)</f>
        <v>0</v>
      </c>
      <c r="BL184" s="16" t="s">
        <v>167</v>
      </c>
      <c r="BM184" s="151" t="s">
        <v>709</v>
      </c>
    </row>
    <row r="185" spans="2:65" s="1" customFormat="1" ht="16.5" customHeight="1">
      <c r="B185" s="138"/>
      <c r="C185" s="139" t="s">
        <v>376</v>
      </c>
      <c r="D185" s="185" t="s">
        <v>133</v>
      </c>
      <c r="E185" s="140" t="s">
        <v>710</v>
      </c>
      <c r="F185" s="141" t="s">
        <v>711</v>
      </c>
      <c r="G185" s="142" t="s">
        <v>712</v>
      </c>
      <c r="H185" s="143">
        <v>2</v>
      </c>
      <c r="I185" s="144"/>
      <c r="J185" s="145">
        <f>ROUND(I185*H185,2)</f>
        <v>0</v>
      </c>
      <c r="K185" s="146"/>
      <c r="L185" s="31"/>
      <c r="M185" s="187" t="s">
        <v>1</v>
      </c>
      <c r="N185" s="188" t="s">
        <v>40</v>
      </c>
      <c r="O185" s="189"/>
      <c r="P185" s="190">
        <f>O185*H185</f>
        <v>0</v>
      </c>
      <c r="Q185" s="190">
        <v>0</v>
      </c>
      <c r="R185" s="190">
        <f>Q185*H185</f>
        <v>0</v>
      </c>
      <c r="S185" s="190">
        <v>0</v>
      </c>
      <c r="T185" s="191">
        <f>S185*H185</f>
        <v>0</v>
      </c>
      <c r="AR185" s="151" t="s">
        <v>167</v>
      </c>
      <c r="AT185" s="151" t="s">
        <v>133</v>
      </c>
      <c r="AU185" s="151" t="s">
        <v>138</v>
      </c>
      <c r="AY185" s="16" t="s">
        <v>131</v>
      </c>
      <c r="BE185" s="152">
        <f>IF(N185="základná",J185,0)</f>
        <v>0</v>
      </c>
      <c r="BF185" s="152">
        <f>IF(N185="znížená",J185,0)</f>
        <v>0</v>
      </c>
      <c r="BG185" s="152">
        <f>IF(N185="zákl. prenesená",J185,0)</f>
        <v>0</v>
      </c>
      <c r="BH185" s="152">
        <f>IF(N185="zníž. prenesená",J185,0)</f>
        <v>0</v>
      </c>
      <c r="BI185" s="152">
        <f>IF(N185="nulová",J185,0)</f>
        <v>0</v>
      </c>
      <c r="BJ185" s="16" t="s">
        <v>138</v>
      </c>
      <c r="BK185" s="152">
        <f>ROUND(I185*H185,2)</f>
        <v>0</v>
      </c>
      <c r="BL185" s="16" t="s">
        <v>167</v>
      </c>
      <c r="BM185" s="151" t="s">
        <v>713</v>
      </c>
    </row>
    <row r="186" spans="2:65" s="1" customFormat="1" ht="6.95" customHeight="1">
      <c r="B186" s="46"/>
      <c r="C186" s="47"/>
      <c r="D186" s="47"/>
      <c r="E186" s="47"/>
      <c r="F186" s="47"/>
      <c r="G186" s="47"/>
      <c r="H186" s="47"/>
      <c r="I186" s="47"/>
      <c r="J186" s="47"/>
      <c r="K186" s="47"/>
      <c r="L186" s="31"/>
    </row>
  </sheetData>
  <autoFilter ref="C126:K185" xr:uid="{00000000-0009-0000-0000-000003000000}"/>
  <mergeCells count="9">
    <mergeCell ref="E87:H87"/>
    <mergeCell ref="E117:H117"/>
    <mergeCell ref="E119:H119"/>
    <mergeCell ref="L2:V2"/>
    <mergeCell ref="E7:H7"/>
    <mergeCell ref="E9:H9"/>
    <mergeCell ref="E18:H18"/>
    <mergeCell ref="E27:H27"/>
    <mergeCell ref="E85:H85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B2:BM146"/>
  <sheetViews>
    <sheetView showGridLines="0" workbookViewId="0"/>
  </sheetViews>
  <sheetFormatPr defaultRowHeight="11.2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0" width="22.33203125" customWidth="1"/>
    <col min="11" max="11" width="22.332031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194" t="s">
        <v>5</v>
      </c>
      <c r="M2" s="195"/>
      <c r="N2" s="195"/>
      <c r="O2" s="195"/>
      <c r="P2" s="195"/>
      <c r="Q2" s="195"/>
      <c r="R2" s="195"/>
      <c r="S2" s="195"/>
      <c r="T2" s="195"/>
      <c r="U2" s="195"/>
      <c r="V2" s="195"/>
      <c r="AT2" s="16" t="s">
        <v>92</v>
      </c>
    </row>
    <row r="3" spans="2:46" ht="6.95" customHeight="1">
      <c r="B3" s="17"/>
      <c r="C3" s="18"/>
      <c r="D3" s="18"/>
      <c r="E3" s="18"/>
      <c r="F3" s="18"/>
      <c r="G3" s="18"/>
      <c r="H3" s="18"/>
      <c r="I3" s="18"/>
      <c r="J3" s="18"/>
      <c r="K3" s="18"/>
      <c r="L3" s="19"/>
      <c r="AT3" s="16" t="s">
        <v>74</v>
      </c>
    </row>
    <row r="4" spans="2:46" ht="24.95" customHeight="1">
      <c r="B4" s="19"/>
      <c r="D4" s="20" t="s">
        <v>96</v>
      </c>
      <c r="L4" s="19"/>
      <c r="M4" s="89" t="s">
        <v>9</v>
      </c>
      <c r="AT4" s="16" t="s">
        <v>3</v>
      </c>
    </row>
    <row r="5" spans="2:46" ht="6.95" customHeight="1">
      <c r="B5" s="19"/>
      <c r="L5" s="19"/>
    </row>
    <row r="6" spans="2:46" ht="12" customHeight="1">
      <c r="B6" s="19"/>
      <c r="D6" s="26" t="s">
        <v>15</v>
      </c>
      <c r="L6" s="19"/>
    </row>
    <row r="7" spans="2:46" ht="26.25" customHeight="1">
      <c r="B7" s="19"/>
      <c r="E7" s="237" t="str">
        <f>'Rekapitulácia stavby'!K6</f>
        <v>REVITALIZÁCIA FONTÁNY V ZUZKINOM PARKU - REVÍZIA 23012026</v>
      </c>
      <c r="F7" s="238"/>
      <c r="G7" s="238"/>
      <c r="H7" s="238"/>
      <c r="L7" s="19"/>
    </row>
    <row r="8" spans="2:46" s="1" customFormat="1" ht="12" customHeight="1">
      <c r="B8" s="31"/>
      <c r="D8" s="26" t="s">
        <v>97</v>
      </c>
      <c r="L8" s="31"/>
    </row>
    <row r="9" spans="2:46" s="1" customFormat="1" ht="16.5" customHeight="1">
      <c r="B9" s="31"/>
      <c r="E9" s="227" t="s">
        <v>714</v>
      </c>
      <c r="F9" s="236"/>
      <c r="G9" s="236"/>
      <c r="H9" s="236"/>
      <c r="L9" s="31"/>
    </row>
    <row r="10" spans="2:46" s="1" customFormat="1">
      <c r="B10" s="31"/>
      <c r="L10" s="31"/>
    </row>
    <row r="11" spans="2:46" s="1" customFormat="1" ht="12" customHeight="1">
      <c r="B11" s="31"/>
      <c r="D11" s="26" t="s">
        <v>17</v>
      </c>
      <c r="F11" s="24" t="s">
        <v>1</v>
      </c>
      <c r="I11" s="26" t="s">
        <v>18</v>
      </c>
      <c r="J11" s="24" t="s">
        <v>1</v>
      </c>
      <c r="L11" s="31"/>
    </row>
    <row r="12" spans="2:46" s="1" customFormat="1" ht="12" customHeight="1">
      <c r="B12" s="31"/>
      <c r="D12" s="26" t="s">
        <v>19</v>
      </c>
      <c r="F12" s="24" t="s">
        <v>20</v>
      </c>
      <c r="I12" s="26" t="s">
        <v>21</v>
      </c>
      <c r="J12" s="54" t="str">
        <f>'Rekapitulácia stavby'!AN8</f>
        <v>23. 1. 2026</v>
      </c>
      <c r="L12" s="31"/>
    </row>
    <row r="13" spans="2:46" s="1" customFormat="1" ht="10.9" customHeight="1">
      <c r="B13" s="31"/>
      <c r="L13" s="31"/>
    </row>
    <row r="14" spans="2:46" s="1" customFormat="1" ht="12" customHeight="1">
      <c r="B14" s="31"/>
      <c r="D14" s="26" t="s">
        <v>23</v>
      </c>
      <c r="I14" s="26" t="s">
        <v>24</v>
      </c>
      <c r="J14" s="24" t="str">
        <f>IF('Rekapitulácia stavby'!AN10="","",'Rekapitulácia stavby'!AN10)</f>
        <v/>
      </c>
      <c r="L14" s="31"/>
    </row>
    <row r="15" spans="2:46" s="1" customFormat="1" ht="18" customHeight="1">
      <c r="B15" s="31"/>
      <c r="E15" s="24" t="str">
        <f>IF('Rekapitulácia stavby'!E11="","",'Rekapitulácia stavby'!E11)</f>
        <v xml:space="preserve"> </v>
      </c>
      <c r="I15" s="26" t="s">
        <v>26</v>
      </c>
      <c r="J15" s="24" t="str">
        <f>IF('Rekapitulácia stavby'!AN11="","",'Rekapitulácia stavby'!AN11)</f>
        <v/>
      </c>
      <c r="L15" s="31"/>
    </row>
    <row r="16" spans="2:46" s="1" customFormat="1" ht="6.95" customHeight="1">
      <c r="B16" s="31"/>
      <c r="L16" s="31"/>
    </row>
    <row r="17" spans="2:12" s="1" customFormat="1" ht="12" customHeight="1">
      <c r="B17" s="31"/>
      <c r="D17" s="26" t="s">
        <v>27</v>
      </c>
      <c r="I17" s="26" t="s">
        <v>24</v>
      </c>
      <c r="J17" s="27" t="str">
        <f>'Rekapitulácia stavby'!AN13</f>
        <v>Vyplň údaj</v>
      </c>
      <c r="L17" s="31"/>
    </row>
    <row r="18" spans="2:12" s="1" customFormat="1" ht="18" customHeight="1">
      <c r="B18" s="31"/>
      <c r="E18" s="239" t="str">
        <f>'Rekapitulácia stavby'!E14</f>
        <v>Vyplň údaj</v>
      </c>
      <c r="F18" s="209"/>
      <c r="G18" s="209"/>
      <c r="H18" s="209"/>
      <c r="I18" s="26" t="s">
        <v>26</v>
      </c>
      <c r="J18" s="27" t="str">
        <f>'Rekapitulácia stavby'!AN14</f>
        <v>Vyplň údaj</v>
      </c>
      <c r="L18" s="31"/>
    </row>
    <row r="19" spans="2:12" s="1" customFormat="1" ht="6.95" customHeight="1">
      <c r="B19" s="31"/>
      <c r="L19" s="31"/>
    </row>
    <row r="20" spans="2:12" s="1" customFormat="1" ht="12" customHeight="1">
      <c r="B20" s="31"/>
      <c r="D20" s="26" t="s">
        <v>29</v>
      </c>
      <c r="I20" s="26" t="s">
        <v>24</v>
      </c>
      <c r="J20" s="24" t="s">
        <v>1</v>
      </c>
      <c r="L20" s="31"/>
    </row>
    <row r="21" spans="2:12" s="1" customFormat="1" ht="18" customHeight="1">
      <c r="B21" s="31"/>
      <c r="E21" s="24" t="s">
        <v>30</v>
      </c>
      <c r="I21" s="26" t="s">
        <v>26</v>
      </c>
      <c r="J21" s="24" t="s">
        <v>1</v>
      </c>
      <c r="L21" s="31"/>
    </row>
    <row r="22" spans="2:12" s="1" customFormat="1" ht="6.95" customHeight="1">
      <c r="B22" s="31"/>
      <c r="L22" s="31"/>
    </row>
    <row r="23" spans="2:12" s="1" customFormat="1" ht="12" customHeight="1">
      <c r="B23" s="31"/>
      <c r="D23" s="26" t="s">
        <v>32</v>
      </c>
      <c r="I23" s="26" t="s">
        <v>24</v>
      </c>
      <c r="J23" s="24" t="str">
        <f>IF('Rekapitulácia stavby'!AN19="","",'Rekapitulácia stavby'!AN19)</f>
        <v/>
      </c>
      <c r="L23" s="31"/>
    </row>
    <row r="24" spans="2:12" s="1" customFormat="1" ht="18" customHeight="1">
      <c r="B24" s="31"/>
      <c r="E24" s="24" t="str">
        <f>IF('Rekapitulácia stavby'!E20="","",'Rekapitulácia stavby'!E20)</f>
        <v xml:space="preserve"> </v>
      </c>
      <c r="I24" s="26" t="s">
        <v>26</v>
      </c>
      <c r="J24" s="24" t="str">
        <f>IF('Rekapitulácia stavby'!AN20="","",'Rekapitulácia stavby'!AN20)</f>
        <v/>
      </c>
      <c r="L24" s="31"/>
    </row>
    <row r="25" spans="2:12" s="1" customFormat="1" ht="6.95" customHeight="1">
      <c r="B25" s="31"/>
      <c r="L25" s="31"/>
    </row>
    <row r="26" spans="2:12" s="1" customFormat="1" ht="12" customHeight="1">
      <c r="B26" s="31"/>
      <c r="D26" s="26" t="s">
        <v>33</v>
      </c>
      <c r="L26" s="31"/>
    </row>
    <row r="27" spans="2:12" s="7" customFormat="1" ht="16.5" customHeight="1">
      <c r="B27" s="90"/>
      <c r="E27" s="213" t="s">
        <v>1</v>
      </c>
      <c r="F27" s="213"/>
      <c r="G27" s="213"/>
      <c r="H27" s="213"/>
      <c r="L27" s="90"/>
    </row>
    <row r="28" spans="2:12" s="1" customFormat="1" ht="6.95" customHeight="1">
      <c r="B28" s="31"/>
      <c r="L28" s="31"/>
    </row>
    <row r="29" spans="2:12" s="1" customFormat="1" ht="6.95" customHeight="1">
      <c r="B29" s="31"/>
      <c r="D29" s="55"/>
      <c r="E29" s="55"/>
      <c r="F29" s="55"/>
      <c r="G29" s="55"/>
      <c r="H29" s="55"/>
      <c r="I29" s="55"/>
      <c r="J29" s="55"/>
      <c r="K29" s="55"/>
      <c r="L29" s="31"/>
    </row>
    <row r="30" spans="2:12" s="1" customFormat="1" ht="25.35" customHeight="1">
      <c r="B30" s="31"/>
      <c r="D30" s="91" t="s">
        <v>34</v>
      </c>
      <c r="J30" s="67">
        <f>ROUND(J121, 2)</f>
        <v>0</v>
      </c>
      <c r="L30" s="31"/>
    </row>
    <row r="31" spans="2:12" s="1" customFormat="1" ht="6.95" customHeight="1">
      <c r="B31" s="31"/>
      <c r="D31" s="55"/>
      <c r="E31" s="55"/>
      <c r="F31" s="55"/>
      <c r="G31" s="55"/>
      <c r="H31" s="55"/>
      <c r="I31" s="55"/>
      <c r="J31" s="55"/>
      <c r="K31" s="55"/>
      <c r="L31" s="31"/>
    </row>
    <row r="32" spans="2:12" s="1" customFormat="1" ht="14.45" customHeight="1">
      <c r="B32" s="31"/>
      <c r="F32" s="34" t="s">
        <v>36</v>
      </c>
      <c r="I32" s="34" t="s">
        <v>35</v>
      </c>
      <c r="J32" s="34" t="s">
        <v>37</v>
      </c>
      <c r="L32" s="31"/>
    </row>
    <row r="33" spans="2:12" s="1" customFormat="1" ht="14.45" customHeight="1">
      <c r="B33" s="31"/>
      <c r="D33" s="92" t="s">
        <v>38</v>
      </c>
      <c r="E33" s="36" t="s">
        <v>39</v>
      </c>
      <c r="F33" s="93">
        <f>ROUND((SUM(BE121:BE145)),  2)</f>
        <v>0</v>
      </c>
      <c r="G33" s="94"/>
      <c r="H33" s="94"/>
      <c r="I33" s="95">
        <v>0.23</v>
      </c>
      <c r="J33" s="93">
        <f>ROUND(((SUM(BE121:BE145))*I33),  2)</f>
        <v>0</v>
      </c>
      <c r="L33" s="31"/>
    </row>
    <row r="34" spans="2:12" s="1" customFormat="1" ht="14.45" customHeight="1">
      <c r="B34" s="31"/>
      <c r="E34" s="36" t="s">
        <v>40</v>
      </c>
      <c r="F34" s="96">
        <f>ROUND((SUM(BF121:BF145)),  2)</f>
        <v>0</v>
      </c>
      <c r="I34" s="97">
        <v>0.23</v>
      </c>
      <c r="J34" s="96">
        <f>ROUND(((SUM(BF121:BF145))*I34),  2)</f>
        <v>0</v>
      </c>
      <c r="L34" s="31"/>
    </row>
    <row r="35" spans="2:12" s="1" customFormat="1" ht="14.45" hidden="1" customHeight="1">
      <c r="B35" s="31"/>
      <c r="E35" s="26" t="s">
        <v>41</v>
      </c>
      <c r="F35" s="96">
        <f>ROUND((SUM(BG121:BG145)),  2)</f>
        <v>0</v>
      </c>
      <c r="I35" s="97">
        <v>0.23</v>
      </c>
      <c r="J35" s="96">
        <f>0</f>
        <v>0</v>
      </c>
      <c r="L35" s="31"/>
    </row>
    <row r="36" spans="2:12" s="1" customFormat="1" ht="14.45" hidden="1" customHeight="1">
      <c r="B36" s="31"/>
      <c r="E36" s="26" t="s">
        <v>42</v>
      </c>
      <c r="F36" s="96">
        <f>ROUND((SUM(BH121:BH145)),  2)</f>
        <v>0</v>
      </c>
      <c r="I36" s="97">
        <v>0.23</v>
      </c>
      <c r="J36" s="96">
        <f>0</f>
        <v>0</v>
      </c>
      <c r="L36" s="31"/>
    </row>
    <row r="37" spans="2:12" s="1" customFormat="1" ht="14.45" hidden="1" customHeight="1">
      <c r="B37" s="31"/>
      <c r="E37" s="36" t="s">
        <v>43</v>
      </c>
      <c r="F37" s="93">
        <f>ROUND((SUM(BI121:BI145)),  2)</f>
        <v>0</v>
      </c>
      <c r="G37" s="94"/>
      <c r="H37" s="94"/>
      <c r="I37" s="95">
        <v>0</v>
      </c>
      <c r="J37" s="93">
        <f>0</f>
        <v>0</v>
      </c>
      <c r="L37" s="31"/>
    </row>
    <row r="38" spans="2:12" s="1" customFormat="1" ht="6.95" customHeight="1">
      <c r="B38" s="31"/>
      <c r="L38" s="31"/>
    </row>
    <row r="39" spans="2:12" s="1" customFormat="1" ht="25.35" customHeight="1">
      <c r="B39" s="31"/>
      <c r="C39" s="98"/>
      <c r="D39" s="99" t="s">
        <v>44</v>
      </c>
      <c r="E39" s="58"/>
      <c r="F39" s="58"/>
      <c r="G39" s="100" t="s">
        <v>45</v>
      </c>
      <c r="H39" s="101" t="s">
        <v>46</v>
      </c>
      <c r="I39" s="58"/>
      <c r="J39" s="102">
        <f>SUM(J30:J37)</f>
        <v>0</v>
      </c>
      <c r="K39" s="103"/>
      <c r="L39" s="31"/>
    </row>
    <row r="40" spans="2:12" s="1" customFormat="1" ht="14.45" customHeight="1">
      <c r="B40" s="31"/>
      <c r="L40" s="31"/>
    </row>
    <row r="41" spans="2:12" ht="14.45" customHeight="1">
      <c r="B41" s="19"/>
      <c r="L41" s="19"/>
    </row>
    <row r="42" spans="2:12" ht="14.45" customHeight="1">
      <c r="B42" s="19"/>
      <c r="L42" s="19"/>
    </row>
    <row r="43" spans="2:12" ht="14.45" customHeight="1">
      <c r="B43" s="19"/>
      <c r="L43" s="19"/>
    </row>
    <row r="44" spans="2:12" ht="14.45" customHeight="1">
      <c r="B44" s="19"/>
      <c r="L44" s="19"/>
    </row>
    <row r="45" spans="2:12" ht="14.45" customHeight="1">
      <c r="B45" s="19"/>
      <c r="L45" s="19"/>
    </row>
    <row r="46" spans="2:12" ht="14.45" customHeight="1">
      <c r="B46" s="19"/>
      <c r="L46" s="19"/>
    </row>
    <row r="47" spans="2:12" ht="14.45" customHeight="1">
      <c r="B47" s="19"/>
      <c r="L47" s="19"/>
    </row>
    <row r="48" spans="2:12" ht="14.45" customHeight="1">
      <c r="B48" s="19"/>
      <c r="L48" s="19"/>
    </row>
    <row r="49" spans="2:12" ht="14.45" customHeight="1">
      <c r="B49" s="19"/>
      <c r="L49" s="19"/>
    </row>
    <row r="50" spans="2:12" s="1" customFormat="1" ht="14.45" customHeight="1">
      <c r="B50" s="31"/>
      <c r="D50" s="43" t="s">
        <v>47</v>
      </c>
      <c r="E50" s="44"/>
      <c r="F50" s="44"/>
      <c r="G50" s="43" t="s">
        <v>48</v>
      </c>
      <c r="H50" s="44"/>
      <c r="I50" s="44"/>
      <c r="J50" s="44"/>
      <c r="K50" s="44"/>
      <c r="L50" s="31"/>
    </row>
    <row r="51" spans="2:12">
      <c r="B51" s="19"/>
      <c r="L51" s="19"/>
    </row>
    <row r="52" spans="2:12">
      <c r="B52" s="19"/>
      <c r="L52" s="19"/>
    </row>
    <row r="53" spans="2:12">
      <c r="B53" s="19"/>
      <c r="L53" s="19"/>
    </row>
    <row r="54" spans="2:12">
      <c r="B54" s="19"/>
      <c r="L54" s="19"/>
    </row>
    <row r="55" spans="2:12">
      <c r="B55" s="19"/>
      <c r="L55" s="19"/>
    </row>
    <row r="56" spans="2:12">
      <c r="B56" s="19"/>
      <c r="L56" s="19"/>
    </row>
    <row r="57" spans="2:12">
      <c r="B57" s="19"/>
      <c r="L57" s="19"/>
    </row>
    <row r="58" spans="2:12">
      <c r="B58" s="19"/>
      <c r="L58" s="19"/>
    </row>
    <row r="59" spans="2:12">
      <c r="B59" s="19"/>
      <c r="L59" s="19"/>
    </row>
    <row r="60" spans="2:12">
      <c r="B60" s="19"/>
      <c r="L60" s="19"/>
    </row>
    <row r="61" spans="2:12" s="1" customFormat="1" ht="12.75">
      <c r="B61" s="31"/>
      <c r="D61" s="45" t="s">
        <v>49</v>
      </c>
      <c r="E61" s="33"/>
      <c r="F61" s="104" t="s">
        <v>50</v>
      </c>
      <c r="G61" s="45" t="s">
        <v>49</v>
      </c>
      <c r="H61" s="33"/>
      <c r="I61" s="33"/>
      <c r="J61" s="105" t="s">
        <v>50</v>
      </c>
      <c r="K61" s="33"/>
      <c r="L61" s="31"/>
    </row>
    <row r="62" spans="2:12">
      <c r="B62" s="19"/>
      <c r="L62" s="19"/>
    </row>
    <row r="63" spans="2:12">
      <c r="B63" s="19"/>
      <c r="L63" s="19"/>
    </row>
    <row r="64" spans="2:12">
      <c r="B64" s="19"/>
      <c r="L64" s="19"/>
    </row>
    <row r="65" spans="2:12" s="1" customFormat="1" ht="12.75">
      <c r="B65" s="31"/>
      <c r="D65" s="43" t="s">
        <v>51</v>
      </c>
      <c r="E65" s="44"/>
      <c r="F65" s="44"/>
      <c r="G65" s="43" t="s">
        <v>52</v>
      </c>
      <c r="H65" s="44"/>
      <c r="I65" s="44"/>
      <c r="J65" s="44"/>
      <c r="K65" s="44"/>
      <c r="L65" s="31"/>
    </row>
    <row r="66" spans="2:12">
      <c r="B66" s="19"/>
      <c r="L66" s="19"/>
    </row>
    <row r="67" spans="2:12">
      <c r="B67" s="19"/>
      <c r="L67" s="19"/>
    </row>
    <row r="68" spans="2:12">
      <c r="B68" s="19"/>
      <c r="L68" s="19"/>
    </row>
    <row r="69" spans="2:12">
      <c r="B69" s="19"/>
      <c r="L69" s="19"/>
    </row>
    <row r="70" spans="2:12">
      <c r="B70" s="19"/>
      <c r="L70" s="19"/>
    </row>
    <row r="71" spans="2:12">
      <c r="B71" s="19"/>
      <c r="L71" s="19"/>
    </row>
    <row r="72" spans="2:12">
      <c r="B72" s="19"/>
      <c r="L72" s="19"/>
    </row>
    <row r="73" spans="2:12">
      <c r="B73" s="19"/>
      <c r="L73" s="19"/>
    </row>
    <row r="74" spans="2:12">
      <c r="B74" s="19"/>
      <c r="L74" s="19"/>
    </row>
    <row r="75" spans="2:12">
      <c r="B75" s="19"/>
      <c r="L75" s="19"/>
    </row>
    <row r="76" spans="2:12" s="1" customFormat="1" ht="12.75">
      <c r="B76" s="31"/>
      <c r="D76" s="45" t="s">
        <v>49</v>
      </c>
      <c r="E76" s="33"/>
      <c r="F76" s="104" t="s">
        <v>50</v>
      </c>
      <c r="G76" s="45" t="s">
        <v>49</v>
      </c>
      <c r="H76" s="33"/>
      <c r="I76" s="33"/>
      <c r="J76" s="105" t="s">
        <v>50</v>
      </c>
      <c r="K76" s="33"/>
      <c r="L76" s="31"/>
    </row>
    <row r="77" spans="2:12" s="1" customFormat="1" ht="14.45" customHeight="1">
      <c r="B77" s="46"/>
      <c r="C77" s="47"/>
      <c r="D77" s="47"/>
      <c r="E77" s="47"/>
      <c r="F77" s="47"/>
      <c r="G77" s="47"/>
      <c r="H77" s="47"/>
      <c r="I77" s="47"/>
      <c r="J77" s="47"/>
      <c r="K77" s="47"/>
      <c r="L77" s="31"/>
    </row>
    <row r="81" spans="2:47" s="1" customFormat="1" ht="6.95" customHeight="1">
      <c r="B81" s="48"/>
      <c r="C81" s="49"/>
      <c r="D81" s="49"/>
      <c r="E81" s="49"/>
      <c r="F81" s="49"/>
      <c r="G81" s="49"/>
      <c r="H81" s="49"/>
      <c r="I81" s="49"/>
      <c r="J81" s="49"/>
      <c r="K81" s="49"/>
      <c r="L81" s="31"/>
    </row>
    <row r="82" spans="2:47" s="1" customFormat="1" ht="24.95" customHeight="1">
      <c r="B82" s="31"/>
      <c r="C82" s="20" t="s">
        <v>99</v>
      </c>
      <c r="L82" s="31"/>
    </row>
    <row r="83" spans="2:47" s="1" customFormat="1" ht="6.95" customHeight="1">
      <c r="B83" s="31"/>
      <c r="L83" s="31"/>
    </row>
    <row r="84" spans="2:47" s="1" customFormat="1" ht="12" customHeight="1">
      <c r="B84" s="31"/>
      <c r="C84" s="26" t="s">
        <v>15</v>
      </c>
      <c r="L84" s="31"/>
    </row>
    <row r="85" spans="2:47" s="1" customFormat="1" ht="26.25" customHeight="1">
      <c r="B85" s="31"/>
      <c r="E85" s="237" t="str">
        <f>E7</f>
        <v>REVITALIZÁCIA FONTÁNY V ZUZKINOM PARKU - REVÍZIA 23012026</v>
      </c>
      <c r="F85" s="238"/>
      <c r="G85" s="238"/>
      <c r="H85" s="238"/>
      <c r="L85" s="31"/>
    </row>
    <row r="86" spans="2:47" s="1" customFormat="1" ht="12" customHeight="1">
      <c r="B86" s="31"/>
      <c r="C86" s="26" t="s">
        <v>97</v>
      </c>
      <c r="L86" s="31"/>
    </row>
    <row r="87" spans="2:47" s="1" customFormat="1" ht="16.5" customHeight="1">
      <c r="B87" s="31"/>
      <c r="E87" s="227" t="str">
        <f>E9</f>
        <v>04 - Technológia</v>
      </c>
      <c r="F87" s="236"/>
      <c r="G87" s="236"/>
      <c r="H87" s="236"/>
      <c r="L87" s="31"/>
    </row>
    <row r="88" spans="2:47" s="1" customFormat="1" ht="6.95" customHeight="1">
      <c r="B88" s="31"/>
      <c r="L88" s="31"/>
    </row>
    <row r="89" spans="2:47" s="1" customFormat="1" ht="12" customHeight="1">
      <c r="B89" s="31"/>
      <c r="C89" s="26" t="s">
        <v>19</v>
      </c>
      <c r="F89" s="24" t="str">
        <f>F12</f>
        <v>Zuzkin park, Košice</v>
      </c>
      <c r="I89" s="26" t="s">
        <v>21</v>
      </c>
      <c r="J89" s="54" t="str">
        <f>IF(J12="","",J12)</f>
        <v>23. 1. 2026</v>
      </c>
      <c r="L89" s="31"/>
    </row>
    <row r="90" spans="2:47" s="1" customFormat="1" ht="6.95" customHeight="1">
      <c r="B90" s="31"/>
      <c r="L90" s="31"/>
    </row>
    <row r="91" spans="2:47" s="1" customFormat="1" ht="40.15" customHeight="1">
      <c r="B91" s="31"/>
      <c r="C91" s="26" t="s">
        <v>23</v>
      </c>
      <c r="F91" s="24" t="str">
        <f>E15</f>
        <v xml:space="preserve"> </v>
      </c>
      <c r="I91" s="26" t="s">
        <v>29</v>
      </c>
      <c r="J91" s="29" t="str">
        <f>E21</f>
        <v>3linea s.r.o., Jesenského 26, Košice</v>
      </c>
      <c r="L91" s="31"/>
    </row>
    <row r="92" spans="2:47" s="1" customFormat="1" ht="15.2" customHeight="1">
      <c r="B92" s="31"/>
      <c r="C92" s="26" t="s">
        <v>27</v>
      </c>
      <c r="F92" s="24" t="str">
        <f>IF(E18="","",E18)</f>
        <v>Vyplň údaj</v>
      </c>
      <c r="I92" s="26" t="s">
        <v>32</v>
      </c>
      <c r="J92" s="29" t="str">
        <f>E24</f>
        <v xml:space="preserve"> </v>
      </c>
      <c r="L92" s="31"/>
    </row>
    <row r="93" spans="2:47" s="1" customFormat="1" ht="10.35" customHeight="1">
      <c r="B93" s="31"/>
      <c r="L93" s="31"/>
    </row>
    <row r="94" spans="2:47" s="1" customFormat="1" ht="29.25" customHeight="1">
      <c r="B94" s="31"/>
      <c r="C94" s="106" t="s">
        <v>100</v>
      </c>
      <c r="D94" s="98"/>
      <c r="E94" s="98"/>
      <c r="F94" s="98"/>
      <c r="G94" s="98"/>
      <c r="H94" s="98"/>
      <c r="I94" s="98"/>
      <c r="J94" s="107" t="s">
        <v>101</v>
      </c>
      <c r="K94" s="98"/>
      <c r="L94" s="31"/>
    </row>
    <row r="95" spans="2:47" s="1" customFormat="1" ht="10.35" customHeight="1">
      <c r="B95" s="31"/>
      <c r="L95" s="31"/>
    </row>
    <row r="96" spans="2:47" s="1" customFormat="1" ht="22.9" customHeight="1">
      <c r="B96" s="31"/>
      <c r="C96" s="108" t="s">
        <v>102</v>
      </c>
      <c r="J96" s="67">
        <f>J121</f>
        <v>0</v>
      </c>
      <c r="L96" s="31"/>
      <c r="AU96" s="16" t="s">
        <v>103</v>
      </c>
    </row>
    <row r="97" spans="2:12" s="8" customFormat="1" ht="24.95" customHeight="1">
      <c r="B97" s="109"/>
      <c r="D97" s="110" t="s">
        <v>715</v>
      </c>
      <c r="E97" s="111"/>
      <c r="F97" s="111"/>
      <c r="G97" s="111"/>
      <c r="H97" s="111"/>
      <c r="I97" s="111"/>
      <c r="J97" s="112">
        <f>J122</f>
        <v>0</v>
      </c>
      <c r="L97" s="109"/>
    </row>
    <row r="98" spans="2:12" s="8" customFormat="1" ht="24.95" customHeight="1">
      <c r="B98" s="109"/>
      <c r="D98" s="110" t="s">
        <v>716</v>
      </c>
      <c r="E98" s="111"/>
      <c r="F98" s="111"/>
      <c r="G98" s="111"/>
      <c r="H98" s="111"/>
      <c r="I98" s="111"/>
      <c r="J98" s="112">
        <f>J125</f>
        <v>0</v>
      </c>
      <c r="L98" s="109"/>
    </row>
    <row r="99" spans="2:12" s="8" customFormat="1" ht="24.95" customHeight="1">
      <c r="B99" s="109"/>
      <c r="D99" s="110" t="s">
        <v>717</v>
      </c>
      <c r="E99" s="111"/>
      <c r="F99" s="111"/>
      <c r="G99" s="111"/>
      <c r="H99" s="111"/>
      <c r="I99" s="111"/>
      <c r="J99" s="112">
        <f>J137</f>
        <v>0</v>
      </c>
      <c r="L99" s="109"/>
    </row>
    <row r="100" spans="2:12" s="8" customFormat="1" ht="24.95" customHeight="1">
      <c r="B100" s="109"/>
      <c r="D100" s="110" t="s">
        <v>718</v>
      </c>
      <c r="E100" s="111"/>
      <c r="F100" s="111"/>
      <c r="G100" s="111"/>
      <c r="H100" s="111"/>
      <c r="I100" s="111"/>
      <c r="J100" s="112">
        <f>J141</f>
        <v>0</v>
      </c>
      <c r="L100" s="109"/>
    </row>
    <row r="101" spans="2:12" s="8" customFormat="1" ht="24.95" customHeight="1">
      <c r="B101" s="109"/>
      <c r="D101" s="110" t="s">
        <v>719</v>
      </c>
      <c r="E101" s="111"/>
      <c r="F101" s="111"/>
      <c r="G101" s="111"/>
      <c r="H101" s="111"/>
      <c r="I101" s="111"/>
      <c r="J101" s="112">
        <f>J143</f>
        <v>0</v>
      </c>
      <c r="L101" s="109"/>
    </row>
    <row r="102" spans="2:12" s="1" customFormat="1" ht="21.75" customHeight="1">
      <c r="B102" s="31"/>
      <c r="L102" s="31"/>
    </row>
    <row r="103" spans="2:12" s="1" customFormat="1" ht="6.95" customHeight="1">
      <c r="B103" s="46"/>
      <c r="C103" s="47"/>
      <c r="D103" s="47"/>
      <c r="E103" s="47"/>
      <c r="F103" s="47"/>
      <c r="G103" s="47"/>
      <c r="H103" s="47"/>
      <c r="I103" s="47"/>
      <c r="J103" s="47"/>
      <c r="K103" s="47"/>
      <c r="L103" s="31"/>
    </row>
    <row r="107" spans="2:12" s="1" customFormat="1" ht="6.95" customHeight="1">
      <c r="B107" s="48"/>
      <c r="C107" s="49"/>
      <c r="D107" s="49"/>
      <c r="E107" s="49"/>
      <c r="F107" s="49"/>
      <c r="G107" s="49"/>
      <c r="H107" s="49"/>
      <c r="I107" s="49"/>
      <c r="J107" s="49"/>
      <c r="K107" s="49"/>
      <c r="L107" s="31"/>
    </row>
    <row r="108" spans="2:12" s="1" customFormat="1" ht="24.95" customHeight="1">
      <c r="B108" s="31"/>
      <c r="C108" s="20" t="s">
        <v>117</v>
      </c>
      <c r="L108" s="31"/>
    </row>
    <row r="109" spans="2:12" s="1" customFormat="1" ht="6.95" customHeight="1">
      <c r="B109" s="31"/>
      <c r="L109" s="31"/>
    </row>
    <row r="110" spans="2:12" s="1" customFormat="1" ht="12" customHeight="1">
      <c r="B110" s="31"/>
      <c r="C110" s="26" t="s">
        <v>15</v>
      </c>
      <c r="L110" s="31"/>
    </row>
    <row r="111" spans="2:12" s="1" customFormat="1" ht="26.25" customHeight="1">
      <c r="B111" s="31"/>
      <c r="E111" s="237" t="str">
        <f>E7</f>
        <v>REVITALIZÁCIA FONTÁNY V ZUZKINOM PARKU - REVÍZIA 23012026</v>
      </c>
      <c r="F111" s="238"/>
      <c r="G111" s="238"/>
      <c r="H111" s="238"/>
      <c r="L111" s="31"/>
    </row>
    <row r="112" spans="2:12" s="1" customFormat="1" ht="12" customHeight="1">
      <c r="B112" s="31"/>
      <c r="C112" s="26" t="s">
        <v>97</v>
      </c>
      <c r="L112" s="31"/>
    </row>
    <row r="113" spans="2:65" s="1" customFormat="1" ht="16.5" customHeight="1">
      <c r="B113" s="31"/>
      <c r="E113" s="227" t="str">
        <f>E9</f>
        <v>04 - Technológia</v>
      </c>
      <c r="F113" s="236"/>
      <c r="G113" s="236"/>
      <c r="H113" s="236"/>
      <c r="L113" s="31"/>
    </row>
    <row r="114" spans="2:65" s="1" customFormat="1" ht="6.95" customHeight="1">
      <c r="B114" s="31"/>
      <c r="L114" s="31"/>
    </row>
    <row r="115" spans="2:65" s="1" customFormat="1" ht="12" customHeight="1">
      <c r="B115" s="31"/>
      <c r="C115" s="26" t="s">
        <v>19</v>
      </c>
      <c r="F115" s="24" t="str">
        <f>F12</f>
        <v>Zuzkin park, Košice</v>
      </c>
      <c r="I115" s="26" t="s">
        <v>21</v>
      </c>
      <c r="J115" s="54" t="str">
        <f>IF(J12="","",J12)</f>
        <v>23. 1. 2026</v>
      </c>
      <c r="L115" s="31"/>
    </row>
    <row r="116" spans="2:65" s="1" customFormat="1" ht="6.95" customHeight="1">
      <c r="B116" s="31"/>
      <c r="L116" s="31"/>
    </row>
    <row r="117" spans="2:65" s="1" customFormat="1" ht="40.15" customHeight="1">
      <c r="B117" s="31"/>
      <c r="C117" s="26" t="s">
        <v>23</v>
      </c>
      <c r="F117" s="24" t="str">
        <f>E15</f>
        <v xml:space="preserve"> </v>
      </c>
      <c r="I117" s="26" t="s">
        <v>29</v>
      </c>
      <c r="J117" s="29" t="str">
        <f>E21</f>
        <v>3linea s.r.o., Jesenského 26, Košice</v>
      </c>
      <c r="L117" s="31"/>
    </row>
    <row r="118" spans="2:65" s="1" customFormat="1" ht="15.2" customHeight="1">
      <c r="B118" s="31"/>
      <c r="C118" s="26" t="s">
        <v>27</v>
      </c>
      <c r="F118" s="24" t="str">
        <f>IF(E18="","",E18)</f>
        <v>Vyplň údaj</v>
      </c>
      <c r="I118" s="26" t="s">
        <v>32</v>
      </c>
      <c r="J118" s="29" t="str">
        <f>E24</f>
        <v xml:space="preserve"> </v>
      </c>
      <c r="L118" s="31"/>
    </row>
    <row r="119" spans="2:65" s="1" customFormat="1" ht="10.35" customHeight="1">
      <c r="B119" s="31"/>
      <c r="L119" s="31"/>
    </row>
    <row r="120" spans="2:65" s="10" customFormat="1" ht="29.25" customHeight="1">
      <c r="B120" s="117"/>
      <c r="C120" s="118" t="s">
        <v>118</v>
      </c>
      <c r="D120" s="119" t="s">
        <v>59</v>
      </c>
      <c r="E120" s="119" t="s">
        <v>55</v>
      </c>
      <c r="F120" s="119" t="s">
        <v>56</v>
      </c>
      <c r="G120" s="119" t="s">
        <v>119</v>
      </c>
      <c r="H120" s="119" t="s">
        <v>120</v>
      </c>
      <c r="I120" s="119" t="s">
        <v>121</v>
      </c>
      <c r="J120" s="120" t="s">
        <v>101</v>
      </c>
      <c r="K120" s="121" t="s">
        <v>122</v>
      </c>
      <c r="L120" s="117"/>
      <c r="M120" s="60" t="s">
        <v>1</v>
      </c>
      <c r="N120" s="61" t="s">
        <v>38</v>
      </c>
      <c r="O120" s="61" t="s">
        <v>123</v>
      </c>
      <c r="P120" s="61" t="s">
        <v>124</v>
      </c>
      <c r="Q120" s="61" t="s">
        <v>125</v>
      </c>
      <c r="R120" s="61" t="s">
        <v>126</v>
      </c>
      <c r="S120" s="61" t="s">
        <v>127</v>
      </c>
      <c r="T120" s="62" t="s">
        <v>128</v>
      </c>
    </row>
    <row r="121" spans="2:65" s="1" customFormat="1" ht="22.9" customHeight="1">
      <c r="B121" s="31"/>
      <c r="C121" s="65" t="s">
        <v>102</v>
      </c>
      <c r="J121" s="122">
        <f>BK121</f>
        <v>0</v>
      </c>
      <c r="L121" s="31"/>
      <c r="M121" s="63"/>
      <c r="N121" s="55"/>
      <c r="O121" s="55"/>
      <c r="P121" s="123">
        <f>P122+P125+P137+P141+P143</f>
        <v>0</v>
      </c>
      <c r="Q121" s="55"/>
      <c r="R121" s="123">
        <f>R122+R125+R137+R141+R143</f>
        <v>0</v>
      </c>
      <c r="S121" s="55"/>
      <c r="T121" s="124">
        <f>T122+T125+T137+T141+T143</f>
        <v>0</v>
      </c>
      <c r="AT121" s="16" t="s">
        <v>73</v>
      </c>
      <c r="AU121" s="16" t="s">
        <v>103</v>
      </c>
      <c r="BK121" s="125">
        <f>BK122+BK125+BK137+BK141+BK143</f>
        <v>0</v>
      </c>
    </row>
    <row r="122" spans="2:65" s="11" customFormat="1" ht="25.9" customHeight="1">
      <c r="B122" s="126"/>
      <c r="D122" s="127" t="s">
        <v>73</v>
      </c>
      <c r="E122" s="128" t="s">
        <v>603</v>
      </c>
      <c r="F122" s="128" t="s">
        <v>720</v>
      </c>
      <c r="I122" s="129"/>
      <c r="J122" s="130">
        <f>BK122</f>
        <v>0</v>
      </c>
      <c r="L122" s="126"/>
      <c r="M122" s="131"/>
      <c r="P122" s="132">
        <f>SUM(P123:P124)</f>
        <v>0</v>
      </c>
      <c r="R122" s="132">
        <f>SUM(R123:R124)</f>
        <v>0</v>
      </c>
      <c r="T122" s="133">
        <f>SUM(T123:T124)</f>
        <v>0</v>
      </c>
      <c r="AR122" s="127" t="s">
        <v>82</v>
      </c>
      <c r="AT122" s="134" t="s">
        <v>73</v>
      </c>
      <c r="AU122" s="134" t="s">
        <v>74</v>
      </c>
      <c r="AY122" s="127" t="s">
        <v>131</v>
      </c>
      <c r="BK122" s="135">
        <f>SUM(BK123:BK124)</f>
        <v>0</v>
      </c>
    </row>
    <row r="123" spans="2:65" s="1" customFormat="1" ht="24.2" customHeight="1">
      <c r="B123" s="138"/>
      <c r="C123" s="168" t="s">
        <v>74</v>
      </c>
      <c r="D123" s="168" t="s">
        <v>233</v>
      </c>
      <c r="E123" s="169" t="s">
        <v>721</v>
      </c>
      <c r="F123" s="170" t="s">
        <v>722</v>
      </c>
      <c r="G123" s="171" t="s">
        <v>141</v>
      </c>
      <c r="H123" s="172">
        <v>4</v>
      </c>
      <c r="I123" s="173"/>
      <c r="J123" s="174">
        <f>ROUND(I123*H123,2)</f>
        <v>0</v>
      </c>
      <c r="K123" s="175"/>
      <c r="L123" s="176"/>
      <c r="M123" s="177" t="s">
        <v>1</v>
      </c>
      <c r="N123" s="178" t="s">
        <v>40</v>
      </c>
      <c r="P123" s="149">
        <f>O123*H123</f>
        <v>0</v>
      </c>
      <c r="Q123" s="149">
        <v>0</v>
      </c>
      <c r="R123" s="149">
        <f>Q123*H123</f>
        <v>0</v>
      </c>
      <c r="S123" s="149">
        <v>0</v>
      </c>
      <c r="T123" s="150">
        <f>S123*H123</f>
        <v>0</v>
      </c>
      <c r="AR123" s="151" t="s">
        <v>148</v>
      </c>
      <c r="AT123" s="151" t="s">
        <v>233</v>
      </c>
      <c r="AU123" s="151" t="s">
        <v>82</v>
      </c>
      <c r="AY123" s="16" t="s">
        <v>131</v>
      </c>
      <c r="BE123" s="152">
        <f>IF(N123="základná",J123,0)</f>
        <v>0</v>
      </c>
      <c r="BF123" s="152">
        <f>IF(N123="znížená",J123,0)</f>
        <v>0</v>
      </c>
      <c r="BG123" s="152">
        <f>IF(N123="zákl. prenesená",J123,0)</f>
        <v>0</v>
      </c>
      <c r="BH123" s="152">
        <f>IF(N123="zníž. prenesená",J123,0)</f>
        <v>0</v>
      </c>
      <c r="BI123" s="152">
        <f>IF(N123="nulová",J123,0)</f>
        <v>0</v>
      </c>
      <c r="BJ123" s="16" t="s">
        <v>138</v>
      </c>
      <c r="BK123" s="152">
        <f>ROUND(I123*H123,2)</f>
        <v>0</v>
      </c>
      <c r="BL123" s="16" t="s">
        <v>137</v>
      </c>
      <c r="BM123" s="151" t="s">
        <v>138</v>
      </c>
    </row>
    <row r="124" spans="2:65" s="1" customFormat="1" ht="16.5" customHeight="1">
      <c r="B124" s="138"/>
      <c r="C124" s="168" t="s">
        <v>74</v>
      </c>
      <c r="D124" s="168" t="s">
        <v>233</v>
      </c>
      <c r="E124" s="169" t="s">
        <v>723</v>
      </c>
      <c r="F124" s="170" t="s">
        <v>724</v>
      </c>
      <c r="G124" s="171" t="s">
        <v>141</v>
      </c>
      <c r="H124" s="172">
        <v>4</v>
      </c>
      <c r="I124" s="173"/>
      <c r="J124" s="174">
        <f>ROUND(I124*H124,2)</f>
        <v>0</v>
      </c>
      <c r="K124" s="175"/>
      <c r="L124" s="176"/>
      <c r="M124" s="177" t="s">
        <v>1</v>
      </c>
      <c r="N124" s="178" t="s">
        <v>40</v>
      </c>
      <c r="P124" s="149">
        <f>O124*H124</f>
        <v>0</v>
      </c>
      <c r="Q124" s="149">
        <v>0</v>
      </c>
      <c r="R124" s="149">
        <f>Q124*H124</f>
        <v>0</v>
      </c>
      <c r="S124" s="149">
        <v>0</v>
      </c>
      <c r="T124" s="150">
        <f>S124*H124</f>
        <v>0</v>
      </c>
      <c r="AR124" s="151" t="s">
        <v>148</v>
      </c>
      <c r="AT124" s="151" t="s">
        <v>233</v>
      </c>
      <c r="AU124" s="151" t="s">
        <v>82</v>
      </c>
      <c r="AY124" s="16" t="s">
        <v>131</v>
      </c>
      <c r="BE124" s="152">
        <f>IF(N124="základná",J124,0)</f>
        <v>0</v>
      </c>
      <c r="BF124" s="152">
        <f>IF(N124="znížená",J124,0)</f>
        <v>0</v>
      </c>
      <c r="BG124" s="152">
        <f>IF(N124="zákl. prenesená",J124,0)</f>
        <v>0</v>
      </c>
      <c r="BH124" s="152">
        <f>IF(N124="zníž. prenesená",J124,0)</f>
        <v>0</v>
      </c>
      <c r="BI124" s="152">
        <f>IF(N124="nulová",J124,0)</f>
        <v>0</v>
      </c>
      <c r="BJ124" s="16" t="s">
        <v>138</v>
      </c>
      <c r="BK124" s="152">
        <f>ROUND(I124*H124,2)</f>
        <v>0</v>
      </c>
      <c r="BL124" s="16" t="s">
        <v>137</v>
      </c>
      <c r="BM124" s="151" t="s">
        <v>137</v>
      </c>
    </row>
    <row r="125" spans="2:65" s="11" customFormat="1" ht="25.9" customHeight="1">
      <c r="B125" s="126"/>
      <c r="D125" s="127" t="s">
        <v>73</v>
      </c>
      <c r="E125" s="128" t="s">
        <v>725</v>
      </c>
      <c r="F125" s="128" t="s">
        <v>726</v>
      </c>
      <c r="I125" s="129"/>
      <c r="J125" s="130">
        <f>BK125</f>
        <v>0</v>
      </c>
      <c r="L125" s="126"/>
      <c r="M125" s="131"/>
      <c r="P125" s="132">
        <f>SUM(P126:P136)</f>
        <v>0</v>
      </c>
      <c r="R125" s="132">
        <f>SUM(R126:R136)</f>
        <v>0</v>
      </c>
      <c r="T125" s="133">
        <f>SUM(T126:T136)</f>
        <v>0</v>
      </c>
      <c r="AR125" s="127" t="s">
        <v>82</v>
      </c>
      <c r="AT125" s="134" t="s">
        <v>73</v>
      </c>
      <c r="AU125" s="134" t="s">
        <v>74</v>
      </c>
      <c r="AY125" s="127" t="s">
        <v>131</v>
      </c>
      <c r="BK125" s="135">
        <f>SUM(BK126:BK136)</f>
        <v>0</v>
      </c>
    </row>
    <row r="126" spans="2:65" s="1" customFormat="1" ht="21.75" customHeight="1">
      <c r="B126" s="138"/>
      <c r="C126" s="168" t="s">
        <v>74</v>
      </c>
      <c r="D126" s="168" t="s">
        <v>233</v>
      </c>
      <c r="E126" s="169" t="s">
        <v>727</v>
      </c>
      <c r="F126" s="170" t="s">
        <v>728</v>
      </c>
      <c r="G126" s="171" t="s">
        <v>141</v>
      </c>
      <c r="H126" s="172">
        <v>2</v>
      </c>
      <c r="I126" s="173"/>
      <c r="J126" s="174">
        <f t="shared" ref="J126:J136" si="0">ROUND(I126*H126,2)</f>
        <v>0</v>
      </c>
      <c r="K126" s="175"/>
      <c r="L126" s="176"/>
      <c r="M126" s="177" t="s">
        <v>1</v>
      </c>
      <c r="N126" s="178" t="s">
        <v>40</v>
      </c>
      <c r="P126" s="149">
        <f t="shared" ref="P126:P136" si="1">O126*H126</f>
        <v>0</v>
      </c>
      <c r="Q126" s="149">
        <v>0</v>
      </c>
      <c r="R126" s="149">
        <f t="shared" ref="R126:R136" si="2">Q126*H126</f>
        <v>0</v>
      </c>
      <c r="S126" s="149">
        <v>0</v>
      </c>
      <c r="T126" s="150">
        <f t="shared" ref="T126:T136" si="3">S126*H126</f>
        <v>0</v>
      </c>
      <c r="AR126" s="151" t="s">
        <v>148</v>
      </c>
      <c r="AT126" s="151" t="s">
        <v>233</v>
      </c>
      <c r="AU126" s="151" t="s">
        <v>82</v>
      </c>
      <c r="AY126" s="16" t="s">
        <v>131</v>
      </c>
      <c r="BE126" s="152">
        <f t="shared" ref="BE126:BE136" si="4">IF(N126="základná",J126,0)</f>
        <v>0</v>
      </c>
      <c r="BF126" s="152">
        <f t="shared" ref="BF126:BF136" si="5">IF(N126="znížená",J126,0)</f>
        <v>0</v>
      </c>
      <c r="BG126" s="152">
        <f t="shared" ref="BG126:BG136" si="6">IF(N126="zákl. prenesená",J126,0)</f>
        <v>0</v>
      </c>
      <c r="BH126" s="152">
        <f t="shared" ref="BH126:BH136" si="7">IF(N126="zníž. prenesená",J126,0)</f>
        <v>0</v>
      </c>
      <c r="BI126" s="152">
        <f t="shared" ref="BI126:BI136" si="8">IF(N126="nulová",J126,0)</f>
        <v>0</v>
      </c>
      <c r="BJ126" s="16" t="s">
        <v>138</v>
      </c>
      <c r="BK126" s="152">
        <f t="shared" ref="BK126:BK136" si="9">ROUND(I126*H126,2)</f>
        <v>0</v>
      </c>
      <c r="BL126" s="16" t="s">
        <v>137</v>
      </c>
      <c r="BM126" s="151" t="s">
        <v>145</v>
      </c>
    </row>
    <row r="127" spans="2:65" s="1" customFormat="1" ht="16.5" customHeight="1">
      <c r="B127" s="138"/>
      <c r="C127" s="168" t="s">
        <v>74</v>
      </c>
      <c r="D127" s="168" t="s">
        <v>233</v>
      </c>
      <c r="E127" s="169" t="s">
        <v>729</v>
      </c>
      <c r="F127" s="170" t="s">
        <v>730</v>
      </c>
      <c r="G127" s="171" t="s">
        <v>731</v>
      </c>
      <c r="H127" s="172">
        <v>2</v>
      </c>
      <c r="I127" s="173"/>
      <c r="J127" s="174">
        <f t="shared" si="0"/>
        <v>0</v>
      </c>
      <c r="K127" s="175"/>
      <c r="L127" s="176"/>
      <c r="M127" s="177" t="s">
        <v>1</v>
      </c>
      <c r="N127" s="178" t="s">
        <v>40</v>
      </c>
      <c r="P127" s="149">
        <f t="shared" si="1"/>
        <v>0</v>
      </c>
      <c r="Q127" s="149">
        <v>0</v>
      </c>
      <c r="R127" s="149">
        <f t="shared" si="2"/>
        <v>0</v>
      </c>
      <c r="S127" s="149">
        <v>0</v>
      </c>
      <c r="T127" s="150">
        <f t="shared" si="3"/>
        <v>0</v>
      </c>
      <c r="AR127" s="151" t="s">
        <v>148</v>
      </c>
      <c r="AT127" s="151" t="s">
        <v>233</v>
      </c>
      <c r="AU127" s="151" t="s">
        <v>82</v>
      </c>
      <c r="AY127" s="16" t="s">
        <v>131</v>
      </c>
      <c r="BE127" s="152">
        <f t="shared" si="4"/>
        <v>0</v>
      </c>
      <c r="BF127" s="152">
        <f t="shared" si="5"/>
        <v>0</v>
      </c>
      <c r="BG127" s="152">
        <f t="shared" si="6"/>
        <v>0</v>
      </c>
      <c r="BH127" s="152">
        <f t="shared" si="7"/>
        <v>0</v>
      </c>
      <c r="BI127" s="152">
        <f t="shared" si="8"/>
        <v>0</v>
      </c>
      <c r="BJ127" s="16" t="s">
        <v>138</v>
      </c>
      <c r="BK127" s="152">
        <f t="shared" si="9"/>
        <v>0</v>
      </c>
      <c r="BL127" s="16" t="s">
        <v>137</v>
      </c>
      <c r="BM127" s="151" t="s">
        <v>148</v>
      </c>
    </row>
    <row r="128" spans="2:65" s="1" customFormat="1" ht="21.75" customHeight="1">
      <c r="B128" s="138"/>
      <c r="C128" s="168" t="s">
        <v>74</v>
      </c>
      <c r="D128" s="168" t="s">
        <v>233</v>
      </c>
      <c r="E128" s="169" t="s">
        <v>732</v>
      </c>
      <c r="F128" s="170" t="s">
        <v>733</v>
      </c>
      <c r="G128" s="171" t="s">
        <v>141</v>
      </c>
      <c r="H128" s="172">
        <v>1</v>
      </c>
      <c r="I128" s="173"/>
      <c r="J128" s="174">
        <f t="shared" si="0"/>
        <v>0</v>
      </c>
      <c r="K128" s="175"/>
      <c r="L128" s="176"/>
      <c r="M128" s="177" t="s">
        <v>1</v>
      </c>
      <c r="N128" s="178" t="s">
        <v>40</v>
      </c>
      <c r="P128" s="149">
        <f t="shared" si="1"/>
        <v>0</v>
      </c>
      <c r="Q128" s="149">
        <v>0</v>
      </c>
      <c r="R128" s="149">
        <f t="shared" si="2"/>
        <v>0</v>
      </c>
      <c r="S128" s="149">
        <v>0</v>
      </c>
      <c r="T128" s="150">
        <f t="shared" si="3"/>
        <v>0</v>
      </c>
      <c r="AR128" s="151" t="s">
        <v>148</v>
      </c>
      <c r="AT128" s="151" t="s">
        <v>233</v>
      </c>
      <c r="AU128" s="151" t="s">
        <v>82</v>
      </c>
      <c r="AY128" s="16" t="s">
        <v>131</v>
      </c>
      <c r="BE128" s="152">
        <f t="shared" si="4"/>
        <v>0</v>
      </c>
      <c r="BF128" s="152">
        <f t="shared" si="5"/>
        <v>0</v>
      </c>
      <c r="BG128" s="152">
        <f t="shared" si="6"/>
        <v>0</v>
      </c>
      <c r="BH128" s="152">
        <f t="shared" si="7"/>
        <v>0</v>
      </c>
      <c r="BI128" s="152">
        <f t="shared" si="8"/>
        <v>0</v>
      </c>
      <c r="BJ128" s="16" t="s">
        <v>138</v>
      </c>
      <c r="BK128" s="152">
        <f t="shared" si="9"/>
        <v>0</v>
      </c>
      <c r="BL128" s="16" t="s">
        <v>137</v>
      </c>
      <c r="BM128" s="151" t="s">
        <v>155</v>
      </c>
    </row>
    <row r="129" spans="2:65" s="1" customFormat="1" ht="21.75" customHeight="1">
      <c r="B129" s="138"/>
      <c r="C129" s="168" t="s">
        <v>74</v>
      </c>
      <c r="D129" s="168" t="s">
        <v>233</v>
      </c>
      <c r="E129" s="169" t="s">
        <v>734</v>
      </c>
      <c r="F129" s="170" t="s">
        <v>735</v>
      </c>
      <c r="G129" s="171" t="s">
        <v>141</v>
      </c>
      <c r="H129" s="172">
        <v>1</v>
      </c>
      <c r="I129" s="173"/>
      <c r="J129" s="174">
        <f t="shared" si="0"/>
        <v>0</v>
      </c>
      <c r="K129" s="175"/>
      <c r="L129" s="176"/>
      <c r="M129" s="177" t="s">
        <v>1</v>
      </c>
      <c r="N129" s="178" t="s">
        <v>40</v>
      </c>
      <c r="P129" s="149">
        <f t="shared" si="1"/>
        <v>0</v>
      </c>
      <c r="Q129" s="149">
        <v>0</v>
      </c>
      <c r="R129" s="149">
        <f t="shared" si="2"/>
        <v>0</v>
      </c>
      <c r="S129" s="149">
        <v>0</v>
      </c>
      <c r="T129" s="150">
        <f t="shared" si="3"/>
        <v>0</v>
      </c>
      <c r="AR129" s="151" t="s">
        <v>148</v>
      </c>
      <c r="AT129" s="151" t="s">
        <v>233</v>
      </c>
      <c r="AU129" s="151" t="s">
        <v>82</v>
      </c>
      <c r="AY129" s="16" t="s">
        <v>131</v>
      </c>
      <c r="BE129" s="152">
        <f t="shared" si="4"/>
        <v>0</v>
      </c>
      <c r="BF129" s="152">
        <f t="shared" si="5"/>
        <v>0</v>
      </c>
      <c r="BG129" s="152">
        <f t="shared" si="6"/>
        <v>0</v>
      </c>
      <c r="BH129" s="152">
        <f t="shared" si="7"/>
        <v>0</v>
      </c>
      <c r="BI129" s="152">
        <f t="shared" si="8"/>
        <v>0</v>
      </c>
      <c r="BJ129" s="16" t="s">
        <v>138</v>
      </c>
      <c r="BK129" s="152">
        <f t="shared" si="9"/>
        <v>0</v>
      </c>
      <c r="BL129" s="16" t="s">
        <v>137</v>
      </c>
      <c r="BM129" s="151" t="s">
        <v>159</v>
      </c>
    </row>
    <row r="130" spans="2:65" s="1" customFormat="1" ht="16.5" customHeight="1">
      <c r="B130" s="138"/>
      <c r="C130" s="168" t="s">
        <v>74</v>
      </c>
      <c r="D130" s="168" t="s">
        <v>233</v>
      </c>
      <c r="E130" s="169" t="s">
        <v>736</v>
      </c>
      <c r="F130" s="170" t="s">
        <v>737</v>
      </c>
      <c r="G130" s="171" t="s">
        <v>645</v>
      </c>
      <c r="H130" s="172">
        <v>600</v>
      </c>
      <c r="I130" s="173"/>
      <c r="J130" s="174">
        <f t="shared" si="0"/>
        <v>0</v>
      </c>
      <c r="K130" s="175"/>
      <c r="L130" s="176"/>
      <c r="M130" s="177" t="s">
        <v>1</v>
      </c>
      <c r="N130" s="178" t="s">
        <v>40</v>
      </c>
      <c r="P130" s="149">
        <f t="shared" si="1"/>
        <v>0</v>
      </c>
      <c r="Q130" s="149">
        <v>0</v>
      </c>
      <c r="R130" s="149">
        <f t="shared" si="2"/>
        <v>0</v>
      </c>
      <c r="S130" s="149">
        <v>0</v>
      </c>
      <c r="T130" s="150">
        <f t="shared" si="3"/>
        <v>0</v>
      </c>
      <c r="AR130" s="151" t="s">
        <v>148</v>
      </c>
      <c r="AT130" s="151" t="s">
        <v>233</v>
      </c>
      <c r="AU130" s="151" t="s">
        <v>82</v>
      </c>
      <c r="AY130" s="16" t="s">
        <v>131</v>
      </c>
      <c r="BE130" s="152">
        <f t="shared" si="4"/>
        <v>0</v>
      </c>
      <c r="BF130" s="152">
        <f t="shared" si="5"/>
        <v>0</v>
      </c>
      <c r="BG130" s="152">
        <f t="shared" si="6"/>
        <v>0</v>
      </c>
      <c r="BH130" s="152">
        <f t="shared" si="7"/>
        <v>0</v>
      </c>
      <c r="BI130" s="152">
        <f t="shared" si="8"/>
        <v>0</v>
      </c>
      <c r="BJ130" s="16" t="s">
        <v>138</v>
      </c>
      <c r="BK130" s="152">
        <f t="shared" si="9"/>
        <v>0</v>
      </c>
      <c r="BL130" s="16" t="s">
        <v>137</v>
      </c>
      <c r="BM130" s="151" t="s">
        <v>163</v>
      </c>
    </row>
    <row r="131" spans="2:65" s="1" customFormat="1" ht="24.2" customHeight="1">
      <c r="B131" s="138"/>
      <c r="C131" s="168" t="s">
        <v>74</v>
      </c>
      <c r="D131" s="168" t="s">
        <v>233</v>
      </c>
      <c r="E131" s="169" t="s">
        <v>738</v>
      </c>
      <c r="F131" s="170" t="s">
        <v>739</v>
      </c>
      <c r="G131" s="171" t="s">
        <v>731</v>
      </c>
      <c r="H131" s="172">
        <v>1</v>
      </c>
      <c r="I131" s="173"/>
      <c r="J131" s="174">
        <f t="shared" si="0"/>
        <v>0</v>
      </c>
      <c r="K131" s="175"/>
      <c r="L131" s="176"/>
      <c r="M131" s="177" t="s">
        <v>1</v>
      </c>
      <c r="N131" s="178" t="s">
        <v>40</v>
      </c>
      <c r="P131" s="149">
        <f t="shared" si="1"/>
        <v>0</v>
      </c>
      <c r="Q131" s="149">
        <v>0</v>
      </c>
      <c r="R131" s="149">
        <f t="shared" si="2"/>
        <v>0</v>
      </c>
      <c r="S131" s="149">
        <v>0</v>
      </c>
      <c r="T131" s="150">
        <f t="shared" si="3"/>
        <v>0</v>
      </c>
      <c r="AR131" s="151" t="s">
        <v>148</v>
      </c>
      <c r="AT131" s="151" t="s">
        <v>233</v>
      </c>
      <c r="AU131" s="151" t="s">
        <v>82</v>
      </c>
      <c r="AY131" s="16" t="s">
        <v>131</v>
      </c>
      <c r="BE131" s="152">
        <f t="shared" si="4"/>
        <v>0</v>
      </c>
      <c r="BF131" s="152">
        <f t="shared" si="5"/>
        <v>0</v>
      </c>
      <c r="BG131" s="152">
        <f t="shared" si="6"/>
        <v>0</v>
      </c>
      <c r="BH131" s="152">
        <f t="shared" si="7"/>
        <v>0</v>
      </c>
      <c r="BI131" s="152">
        <f t="shared" si="8"/>
        <v>0</v>
      </c>
      <c r="BJ131" s="16" t="s">
        <v>138</v>
      </c>
      <c r="BK131" s="152">
        <f t="shared" si="9"/>
        <v>0</v>
      </c>
      <c r="BL131" s="16" t="s">
        <v>137</v>
      </c>
      <c r="BM131" s="151" t="s">
        <v>167</v>
      </c>
    </row>
    <row r="132" spans="2:65" s="1" customFormat="1" ht="21.75" customHeight="1">
      <c r="B132" s="138"/>
      <c r="C132" s="168" t="s">
        <v>74</v>
      </c>
      <c r="D132" s="168" t="s">
        <v>233</v>
      </c>
      <c r="E132" s="169" t="s">
        <v>740</v>
      </c>
      <c r="F132" s="170" t="s">
        <v>741</v>
      </c>
      <c r="G132" s="171" t="s">
        <v>141</v>
      </c>
      <c r="H132" s="172">
        <v>1</v>
      </c>
      <c r="I132" s="173"/>
      <c r="J132" s="174">
        <f t="shared" si="0"/>
        <v>0</v>
      </c>
      <c r="K132" s="175"/>
      <c r="L132" s="176"/>
      <c r="M132" s="177" t="s">
        <v>1</v>
      </c>
      <c r="N132" s="178" t="s">
        <v>40</v>
      </c>
      <c r="P132" s="149">
        <f t="shared" si="1"/>
        <v>0</v>
      </c>
      <c r="Q132" s="149">
        <v>0</v>
      </c>
      <c r="R132" s="149">
        <f t="shared" si="2"/>
        <v>0</v>
      </c>
      <c r="S132" s="149">
        <v>0</v>
      </c>
      <c r="T132" s="150">
        <f t="shared" si="3"/>
        <v>0</v>
      </c>
      <c r="AR132" s="151" t="s">
        <v>148</v>
      </c>
      <c r="AT132" s="151" t="s">
        <v>233</v>
      </c>
      <c r="AU132" s="151" t="s">
        <v>82</v>
      </c>
      <c r="AY132" s="16" t="s">
        <v>131</v>
      </c>
      <c r="BE132" s="152">
        <f t="shared" si="4"/>
        <v>0</v>
      </c>
      <c r="BF132" s="152">
        <f t="shared" si="5"/>
        <v>0</v>
      </c>
      <c r="BG132" s="152">
        <f t="shared" si="6"/>
        <v>0</v>
      </c>
      <c r="BH132" s="152">
        <f t="shared" si="7"/>
        <v>0</v>
      </c>
      <c r="BI132" s="152">
        <f t="shared" si="8"/>
        <v>0</v>
      </c>
      <c r="BJ132" s="16" t="s">
        <v>138</v>
      </c>
      <c r="BK132" s="152">
        <f t="shared" si="9"/>
        <v>0</v>
      </c>
      <c r="BL132" s="16" t="s">
        <v>137</v>
      </c>
      <c r="BM132" s="151" t="s">
        <v>172</v>
      </c>
    </row>
    <row r="133" spans="2:65" s="1" customFormat="1" ht="24.2" customHeight="1">
      <c r="B133" s="138"/>
      <c r="C133" s="168" t="s">
        <v>74</v>
      </c>
      <c r="D133" s="168" t="s">
        <v>233</v>
      </c>
      <c r="E133" s="169" t="s">
        <v>742</v>
      </c>
      <c r="F133" s="170" t="s">
        <v>743</v>
      </c>
      <c r="G133" s="171" t="s">
        <v>731</v>
      </c>
      <c r="H133" s="172">
        <v>1</v>
      </c>
      <c r="I133" s="173"/>
      <c r="J133" s="174">
        <f t="shared" si="0"/>
        <v>0</v>
      </c>
      <c r="K133" s="175"/>
      <c r="L133" s="176"/>
      <c r="M133" s="177" t="s">
        <v>1</v>
      </c>
      <c r="N133" s="178" t="s">
        <v>40</v>
      </c>
      <c r="P133" s="149">
        <f t="shared" si="1"/>
        <v>0</v>
      </c>
      <c r="Q133" s="149">
        <v>0</v>
      </c>
      <c r="R133" s="149">
        <f t="shared" si="2"/>
        <v>0</v>
      </c>
      <c r="S133" s="149">
        <v>0</v>
      </c>
      <c r="T133" s="150">
        <f t="shared" si="3"/>
        <v>0</v>
      </c>
      <c r="AR133" s="151" t="s">
        <v>148</v>
      </c>
      <c r="AT133" s="151" t="s">
        <v>233</v>
      </c>
      <c r="AU133" s="151" t="s">
        <v>82</v>
      </c>
      <c r="AY133" s="16" t="s">
        <v>131</v>
      </c>
      <c r="BE133" s="152">
        <f t="shared" si="4"/>
        <v>0</v>
      </c>
      <c r="BF133" s="152">
        <f t="shared" si="5"/>
        <v>0</v>
      </c>
      <c r="BG133" s="152">
        <f t="shared" si="6"/>
        <v>0</v>
      </c>
      <c r="BH133" s="152">
        <f t="shared" si="7"/>
        <v>0</v>
      </c>
      <c r="BI133" s="152">
        <f t="shared" si="8"/>
        <v>0</v>
      </c>
      <c r="BJ133" s="16" t="s">
        <v>138</v>
      </c>
      <c r="BK133" s="152">
        <f t="shared" si="9"/>
        <v>0</v>
      </c>
      <c r="BL133" s="16" t="s">
        <v>137</v>
      </c>
      <c r="BM133" s="151" t="s">
        <v>177</v>
      </c>
    </row>
    <row r="134" spans="2:65" s="1" customFormat="1" ht="24.2" customHeight="1">
      <c r="B134" s="138"/>
      <c r="C134" s="168" t="s">
        <v>74</v>
      </c>
      <c r="D134" s="168" t="s">
        <v>233</v>
      </c>
      <c r="E134" s="169" t="s">
        <v>744</v>
      </c>
      <c r="F134" s="170" t="s">
        <v>745</v>
      </c>
      <c r="G134" s="171" t="s">
        <v>731</v>
      </c>
      <c r="H134" s="172">
        <v>1</v>
      </c>
      <c r="I134" s="173"/>
      <c r="J134" s="174">
        <f t="shared" si="0"/>
        <v>0</v>
      </c>
      <c r="K134" s="175"/>
      <c r="L134" s="176"/>
      <c r="M134" s="177" t="s">
        <v>1</v>
      </c>
      <c r="N134" s="178" t="s">
        <v>40</v>
      </c>
      <c r="P134" s="149">
        <f t="shared" si="1"/>
        <v>0</v>
      </c>
      <c r="Q134" s="149">
        <v>0</v>
      </c>
      <c r="R134" s="149">
        <f t="shared" si="2"/>
        <v>0</v>
      </c>
      <c r="S134" s="149">
        <v>0</v>
      </c>
      <c r="T134" s="150">
        <f t="shared" si="3"/>
        <v>0</v>
      </c>
      <c r="AR134" s="151" t="s">
        <v>148</v>
      </c>
      <c r="AT134" s="151" t="s">
        <v>233</v>
      </c>
      <c r="AU134" s="151" t="s">
        <v>82</v>
      </c>
      <c r="AY134" s="16" t="s">
        <v>131</v>
      </c>
      <c r="BE134" s="152">
        <f t="shared" si="4"/>
        <v>0</v>
      </c>
      <c r="BF134" s="152">
        <f t="shared" si="5"/>
        <v>0</v>
      </c>
      <c r="BG134" s="152">
        <f t="shared" si="6"/>
        <v>0</v>
      </c>
      <c r="BH134" s="152">
        <f t="shared" si="7"/>
        <v>0</v>
      </c>
      <c r="BI134" s="152">
        <f t="shared" si="8"/>
        <v>0</v>
      </c>
      <c r="BJ134" s="16" t="s">
        <v>138</v>
      </c>
      <c r="BK134" s="152">
        <f t="shared" si="9"/>
        <v>0</v>
      </c>
      <c r="BL134" s="16" t="s">
        <v>137</v>
      </c>
      <c r="BM134" s="151" t="s">
        <v>181</v>
      </c>
    </row>
    <row r="135" spans="2:65" s="1" customFormat="1" ht="16.5" customHeight="1">
      <c r="B135" s="138"/>
      <c r="C135" s="168" t="s">
        <v>74</v>
      </c>
      <c r="D135" s="168" t="s">
        <v>233</v>
      </c>
      <c r="E135" s="169" t="s">
        <v>746</v>
      </c>
      <c r="F135" s="170" t="s">
        <v>747</v>
      </c>
      <c r="G135" s="171" t="s">
        <v>141</v>
      </c>
      <c r="H135" s="172">
        <v>2</v>
      </c>
      <c r="I135" s="173"/>
      <c r="J135" s="174">
        <f t="shared" si="0"/>
        <v>0</v>
      </c>
      <c r="K135" s="175"/>
      <c r="L135" s="176"/>
      <c r="M135" s="177" t="s">
        <v>1</v>
      </c>
      <c r="N135" s="178" t="s">
        <v>40</v>
      </c>
      <c r="P135" s="149">
        <f t="shared" si="1"/>
        <v>0</v>
      </c>
      <c r="Q135" s="149">
        <v>0</v>
      </c>
      <c r="R135" s="149">
        <f t="shared" si="2"/>
        <v>0</v>
      </c>
      <c r="S135" s="149">
        <v>0</v>
      </c>
      <c r="T135" s="150">
        <f t="shared" si="3"/>
        <v>0</v>
      </c>
      <c r="AR135" s="151" t="s">
        <v>148</v>
      </c>
      <c r="AT135" s="151" t="s">
        <v>233</v>
      </c>
      <c r="AU135" s="151" t="s">
        <v>82</v>
      </c>
      <c r="AY135" s="16" t="s">
        <v>131</v>
      </c>
      <c r="BE135" s="152">
        <f t="shared" si="4"/>
        <v>0</v>
      </c>
      <c r="BF135" s="152">
        <f t="shared" si="5"/>
        <v>0</v>
      </c>
      <c r="BG135" s="152">
        <f t="shared" si="6"/>
        <v>0</v>
      </c>
      <c r="BH135" s="152">
        <f t="shared" si="7"/>
        <v>0</v>
      </c>
      <c r="BI135" s="152">
        <f t="shared" si="8"/>
        <v>0</v>
      </c>
      <c r="BJ135" s="16" t="s">
        <v>138</v>
      </c>
      <c r="BK135" s="152">
        <f t="shared" si="9"/>
        <v>0</v>
      </c>
      <c r="BL135" s="16" t="s">
        <v>137</v>
      </c>
      <c r="BM135" s="151" t="s">
        <v>184</v>
      </c>
    </row>
    <row r="136" spans="2:65" s="1" customFormat="1" ht="33" customHeight="1">
      <c r="B136" s="138"/>
      <c r="C136" s="168" t="s">
        <v>74</v>
      </c>
      <c r="D136" s="168" t="s">
        <v>233</v>
      </c>
      <c r="E136" s="169" t="s">
        <v>748</v>
      </c>
      <c r="F136" s="170" t="s">
        <v>749</v>
      </c>
      <c r="G136" s="171" t="s">
        <v>731</v>
      </c>
      <c r="H136" s="172">
        <v>1</v>
      </c>
      <c r="I136" s="173"/>
      <c r="J136" s="174">
        <f t="shared" si="0"/>
        <v>0</v>
      </c>
      <c r="K136" s="175"/>
      <c r="L136" s="176"/>
      <c r="M136" s="177" t="s">
        <v>1</v>
      </c>
      <c r="N136" s="178" t="s">
        <v>40</v>
      </c>
      <c r="P136" s="149">
        <f t="shared" si="1"/>
        <v>0</v>
      </c>
      <c r="Q136" s="149">
        <v>0</v>
      </c>
      <c r="R136" s="149">
        <f t="shared" si="2"/>
        <v>0</v>
      </c>
      <c r="S136" s="149">
        <v>0</v>
      </c>
      <c r="T136" s="150">
        <f t="shared" si="3"/>
        <v>0</v>
      </c>
      <c r="AR136" s="151" t="s">
        <v>148</v>
      </c>
      <c r="AT136" s="151" t="s">
        <v>233</v>
      </c>
      <c r="AU136" s="151" t="s">
        <v>82</v>
      </c>
      <c r="AY136" s="16" t="s">
        <v>131</v>
      </c>
      <c r="BE136" s="152">
        <f t="shared" si="4"/>
        <v>0</v>
      </c>
      <c r="BF136" s="152">
        <f t="shared" si="5"/>
        <v>0</v>
      </c>
      <c r="BG136" s="152">
        <f t="shared" si="6"/>
        <v>0</v>
      </c>
      <c r="BH136" s="152">
        <f t="shared" si="7"/>
        <v>0</v>
      </c>
      <c r="BI136" s="152">
        <f t="shared" si="8"/>
        <v>0</v>
      </c>
      <c r="BJ136" s="16" t="s">
        <v>138</v>
      </c>
      <c r="BK136" s="152">
        <f t="shared" si="9"/>
        <v>0</v>
      </c>
      <c r="BL136" s="16" t="s">
        <v>137</v>
      </c>
      <c r="BM136" s="151" t="s">
        <v>188</v>
      </c>
    </row>
    <row r="137" spans="2:65" s="11" customFormat="1" ht="25.9" customHeight="1">
      <c r="B137" s="126"/>
      <c r="D137" s="127" t="s">
        <v>73</v>
      </c>
      <c r="E137" s="128" t="s">
        <v>750</v>
      </c>
      <c r="F137" s="128" t="s">
        <v>751</v>
      </c>
      <c r="I137" s="129"/>
      <c r="J137" s="130">
        <f>BK137</f>
        <v>0</v>
      </c>
      <c r="L137" s="126"/>
      <c r="M137" s="131"/>
      <c r="P137" s="132">
        <f>SUM(P138:P140)</f>
        <v>0</v>
      </c>
      <c r="R137" s="132">
        <f>SUM(R138:R140)</f>
        <v>0</v>
      </c>
      <c r="T137" s="133">
        <f>SUM(T138:T140)</f>
        <v>0</v>
      </c>
      <c r="AR137" s="127" t="s">
        <v>82</v>
      </c>
      <c r="AT137" s="134" t="s">
        <v>73</v>
      </c>
      <c r="AU137" s="134" t="s">
        <v>74</v>
      </c>
      <c r="AY137" s="127" t="s">
        <v>131</v>
      </c>
      <c r="BK137" s="135">
        <f>SUM(BK138:BK140)</f>
        <v>0</v>
      </c>
    </row>
    <row r="138" spans="2:65" s="1" customFormat="1" ht="24.2" customHeight="1">
      <c r="B138" s="138"/>
      <c r="C138" s="139" t="s">
        <v>74</v>
      </c>
      <c r="D138" s="139" t="s">
        <v>133</v>
      </c>
      <c r="E138" s="140" t="s">
        <v>752</v>
      </c>
      <c r="F138" s="141" t="s">
        <v>753</v>
      </c>
      <c r="G138" s="142" t="s">
        <v>731</v>
      </c>
      <c r="H138" s="143">
        <v>1</v>
      </c>
      <c r="I138" s="144"/>
      <c r="J138" s="145">
        <f>ROUND(I138*H138,2)</f>
        <v>0</v>
      </c>
      <c r="K138" s="146"/>
      <c r="L138" s="31"/>
      <c r="M138" s="147" t="s">
        <v>1</v>
      </c>
      <c r="N138" s="148" t="s">
        <v>40</v>
      </c>
      <c r="P138" s="149">
        <f>O138*H138</f>
        <v>0</v>
      </c>
      <c r="Q138" s="149">
        <v>0</v>
      </c>
      <c r="R138" s="149">
        <f>Q138*H138</f>
        <v>0</v>
      </c>
      <c r="S138" s="149">
        <v>0</v>
      </c>
      <c r="T138" s="150">
        <f>S138*H138</f>
        <v>0</v>
      </c>
      <c r="AR138" s="151" t="s">
        <v>137</v>
      </c>
      <c r="AT138" s="151" t="s">
        <v>133</v>
      </c>
      <c r="AU138" s="151" t="s">
        <v>82</v>
      </c>
      <c r="AY138" s="16" t="s">
        <v>131</v>
      </c>
      <c r="BE138" s="152">
        <f>IF(N138="základná",J138,0)</f>
        <v>0</v>
      </c>
      <c r="BF138" s="152">
        <f>IF(N138="znížená",J138,0)</f>
        <v>0</v>
      </c>
      <c r="BG138" s="152">
        <f>IF(N138="zákl. prenesená",J138,0)</f>
        <v>0</v>
      </c>
      <c r="BH138" s="152">
        <f>IF(N138="zníž. prenesená",J138,0)</f>
        <v>0</v>
      </c>
      <c r="BI138" s="152">
        <f>IF(N138="nulová",J138,0)</f>
        <v>0</v>
      </c>
      <c r="BJ138" s="16" t="s">
        <v>138</v>
      </c>
      <c r="BK138" s="152">
        <f>ROUND(I138*H138,2)</f>
        <v>0</v>
      </c>
      <c r="BL138" s="16" t="s">
        <v>137</v>
      </c>
      <c r="BM138" s="151" t="s">
        <v>191</v>
      </c>
    </row>
    <row r="139" spans="2:65" s="1" customFormat="1" ht="24.2" customHeight="1">
      <c r="B139" s="138"/>
      <c r="C139" s="139" t="s">
        <v>74</v>
      </c>
      <c r="D139" s="139" t="s">
        <v>133</v>
      </c>
      <c r="E139" s="140" t="s">
        <v>754</v>
      </c>
      <c r="F139" s="141" t="s">
        <v>755</v>
      </c>
      <c r="G139" s="142" t="s">
        <v>731</v>
      </c>
      <c r="H139" s="143">
        <v>1</v>
      </c>
      <c r="I139" s="144"/>
      <c r="J139" s="145">
        <f>ROUND(I139*H139,2)</f>
        <v>0</v>
      </c>
      <c r="K139" s="146"/>
      <c r="L139" s="31"/>
      <c r="M139" s="147" t="s">
        <v>1</v>
      </c>
      <c r="N139" s="148" t="s">
        <v>40</v>
      </c>
      <c r="P139" s="149">
        <f>O139*H139</f>
        <v>0</v>
      </c>
      <c r="Q139" s="149">
        <v>0</v>
      </c>
      <c r="R139" s="149">
        <f>Q139*H139</f>
        <v>0</v>
      </c>
      <c r="S139" s="149">
        <v>0</v>
      </c>
      <c r="T139" s="150">
        <f>S139*H139</f>
        <v>0</v>
      </c>
      <c r="AR139" s="151" t="s">
        <v>137</v>
      </c>
      <c r="AT139" s="151" t="s">
        <v>133</v>
      </c>
      <c r="AU139" s="151" t="s">
        <v>82</v>
      </c>
      <c r="AY139" s="16" t="s">
        <v>131</v>
      </c>
      <c r="BE139" s="152">
        <f>IF(N139="základná",J139,0)</f>
        <v>0</v>
      </c>
      <c r="BF139" s="152">
        <f>IF(N139="znížená",J139,0)</f>
        <v>0</v>
      </c>
      <c r="BG139" s="152">
        <f>IF(N139="zákl. prenesená",J139,0)</f>
        <v>0</v>
      </c>
      <c r="BH139" s="152">
        <f>IF(N139="zníž. prenesená",J139,0)</f>
        <v>0</v>
      </c>
      <c r="BI139" s="152">
        <f>IF(N139="nulová",J139,0)</f>
        <v>0</v>
      </c>
      <c r="BJ139" s="16" t="s">
        <v>138</v>
      </c>
      <c r="BK139" s="152">
        <f>ROUND(I139*H139,2)</f>
        <v>0</v>
      </c>
      <c r="BL139" s="16" t="s">
        <v>137</v>
      </c>
      <c r="BM139" s="151" t="s">
        <v>195</v>
      </c>
    </row>
    <row r="140" spans="2:65" s="1" customFormat="1" ht="24.2" customHeight="1">
      <c r="B140" s="138"/>
      <c r="C140" s="139" t="s">
        <v>74</v>
      </c>
      <c r="D140" s="139" t="s">
        <v>133</v>
      </c>
      <c r="E140" s="140" t="s">
        <v>756</v>
      </c>
      <c r="F140" s="141" t="s">
        <v>757</v>
      </c>
      <c r="G140" s="142" t="s">
        <v>141</v>
      </c>
      <c r="H140" s="143">
        <v>1</v>
      </c>
      <c r="I140" s="144"/>
      <c r="J140" s="145">
        <f>ROUND(I140*H140,2)</f>
        <v>0</v>
      </c>
      <c r="K140" s="146"/>
      <c r="L140" s="31"/>
      <c r="M140" s="147" t="s">
        <v>1</v>
      </c>
      <c r="N140" s="148" t="s">
        <v>40</v>
      </c>
      <c r="P140" s="149">
        <f>O140*H140</f>
        <v>0</v>
      </c>
      <c r="Q140" s="149">
        <v>0</v>
      </c>
      <c r="R140" s="149">
        <f>Q140*H140</f>
        <v>0</v>
      </c>
      <c r="S140" s="149">
        <v>0</v>
      </c>
      <c r="T140" s="150">
        <f>S140*H140</f>
        <v>0</v>
      </c>
      <c r="AR140" s="151" t="s">
        <v>137</v>
      </c>
      <c r="AT140" s="151" t="s">
        <v>133</v>
      </c>
      <c r="AU140" s="151" t="s">
        <v>82</v>
      </c>
      <c r="AY140" s="16" t="s">
        <v>131</v>
      </c>
      <c r="BE140" s="152">
        <f>IF(N140="základná",J140,0)</f>
        <v>0</v>
      </c>
      <c r="BF140" s="152">
        <f>IF(N140="znížená",J140,0)</f>
        <v>0</v>
      </c>
      <c r="BG140" s="152">
        <f>IF(N140="zákl. prenesená",J140,0)</f>
        <v>0</v>
      </c>
      <c r="BH140" s="152">
        <f>IF(N140="zníž. prenesená",J140,0)</f>
        <v>0</v>
      </c>
      <c r="BI140" s="152">
        <f>IF(N140="nulová",J140,0)</f>
        <v>0</v>
      </c>
      <c r="BJ140" s="16" t="s">
        <v>138</v>
      </c>
      <c r="BK140" s="152">
        <f>ROUND(I140*H140,2)</f>
        <v>0</v>
      </c>
      <c r="BL140" s="16" t="s">
        <v>137</v>
      </c>
      <c r="BM140" s="151" t="s">
        <v>199</v>
      </c>
    </row>
    <row r="141" spans="2:65" s="11" customFormat="1" ht="25.9" customHeight="1">
      <c r="B141" s="126"/>
      <c r="D141" s="127" t="s">
        <v>73</v>
      </c>
      <c r="E141" s="128" t="s">
        <v>758</v>
      </c>
      <c r="F141" s="128" t="s">
        <v>759</v>
      </c>
      <c r="I141" s="129"/>
      <c r="J141" s="130">
        <f>BK141</f>
        <v>0</v>
      </c>
      <c r="L141" s="126"/>
      <c r="M141" s="131"/>
      <c r="P141" s="132">
        <f>P142</f>
        <v>0</v>
      </c>
      <c r="R141" s="132">
        <f>R142</f>
        <v>0</v>
      </c>
      <c r="T141" s="133">
        <f>T142</f>
        <v>0</v>
      </c>
      <c r="AR141" s="127" t="s">
        <v>82</v>
      </c>
      <c r="AT141" s="134" t="s">
        <v>73</v>
      </c>
      <c r="AU141" s="134" t="s">
        <v>74</v>
      </c>
      <c r="AY141" s="127" t="s">
        <v>131</v>
      </c>
      <c r="BK141" s="135">
        <f>BK142</f>
        <v>0</v>
      </c>
    </row>
    <row r="142" spans="2:65" s="1" customFormat="1" ht="16.5" customHeight="1">
      <c r="B142" s="138"/>
      <c r="C142" s="168" t="s">
        <v>74</v>
      </c>
      <c r="D142" s="168" t="s">
        <v>233</v>
      </c>
      <c r="E142" s="169" t="s">
        <v>760</v>
      </c>
      <c r="F142" s="170" t="s">
        <v>761</v>
      </c>
      <c r="G142" s="171" t="s">
        <v>731</v>
      </c>
      <c r="H142" s="172">
        <v>1</v>
      </c>
      <c r="I142" s="173"/>
      <c r="J142" s="174">
        <f>ROUND(I142*H142,2)</f>
        <v>0</v>
      </c>
      <c r="K142" s="175"/>
      <c r="L142" s="176"/>
      <c r="M142" s="177" t="s">
        <v>1</v>
      </c>
      <c r="N142" s="178" t="s">
        <v>40</v>
      </c>
      <c r="P142" s="149">
        <f>O142*H142</f>
        <v>0</v>
      </c>
      <c r="Q142" s="149">
        <v>0</v>
      </c>
      <c r="R142" s="149">
        <f>Q142*H142</f>
        <v>0</v>
      </c>
      <c r="S142" s="149">
        <v>0</v>
      </c>
      <c r="T142" s="150">
        <f>S142*H142</f>
        <v>0</v>
      </c>
      <c r="AR142" s="151" t="s">
        <v>148</v>
      </c>
      <c r="AT142" s="151" t="s">
        <v>233</v>
      </c>
      <c r="AU142" s="151" t="s">
        <v>82</v>
      </c>
      <c r="AY142" s="16" t="s">
        <v>131</v>
      </c>
      <c r="BE142" s="152">
        <f>IF(N142="základná",J142,0)</f>
        <v>0</v>
      </c>
      <c r="BF142" s="152">
        <f>IF(N142="znížená",J142,0)</f>
        <v>0</v>
      </c>
      <c r="BG142" s="152">
        <f>IF(N142="zákl. prenesená",J142,0)</f>
        <v>0</v>
      </c>
      <c r="BH142" s="152">
        <f>IF(N142="zníž. prenesená",J142,0)</f>
        <v>0</v>
      </c>
      <c r="BI142" s="152">
        <f>IF(N142="nulová",J142,0)</f>
        <v>0</v>
      </c>
      <c r="BJ142" s="16" t="s">
        <v>138</v>
      </c>
      <c r="BK142" s="152">
        <f>ROUND(I142*H142,2)</f>
        <v>0</v>
      </c>
      <c r="BL142" s="16" t="s">
        <v>137</v>
      </c>
      <c r="BM142" s="151" t="s">
        <v>203</v>
      </c>
    </row>
    <row r="143" spans="2:65" s="11" customFormat="1" ht="25.9" customHeight="1">
      <c r="B143" s="126"/>
      <c r="D143" s="127" t="s">
        <v>73</v>
      </c>
      <c r="E143" s="128" t="s">
        <v>762</v>
      </c>
      <c r="F143" s="128" t="s">
        <v>763</v>
      </c>
      <c r="I143" s="129"/>
      <c r="J143" s="130">
        <f>BK143</f>
        <v>0</v>
      </c>
      <c r="L143" s="126"/>
      <c r="M143" s="131"/>
      <c r="P143" s="132">
        <f>SUM(P144:P145)</f>
        <v>0</v>
      </c>
      <c r="R143" s="132">
        <f>SUM(R144:R145)</f>
        <v>0</v>
      </c>
      <c r="T143" s="133">
        <f>SUM(T144:T145)</f>
        <v>0</v>
      </c>
      <c r="AR143" s="127" t="s">
        <v>82</v>
      </c>
      <c r="AT143" s="134" t="s">
        <v>73</v>
      </c>
      <c r="AU143" s="134" t="s">
        <v>74</v>
      </c>
      <c r="AY143" s="127" t="s">
        <v>131</v>
      </c>
      <c r="BK143" s="135">
        <f>SUM(BK144:BK145)</f>
        <v>0</v>
      </c>
    </row>
    <row r="144" spans="2:65" s="1" customFormat="1" ht="24.2" customHeight="1">
      <c r="B144" s="138"/>
      <c r="C144" s="139" t="s">
        <v>74</v>
      </c>
      <c r="D144" s="139" t="s">
        <v>133</v>
      </c>
      <c r="E144" s="140" t="s">
        <v>764</v>
      </c>
      <c r="F144" s="141" t="s">
        <v>765</v>
      </c>
      <c r="G144" s="142" t="s">
        <v>696</v>
      </c>
      <c r="H144" s="143">
        <v>80</v>
      </c>
      <c r="I144" s="144"/>
      <c r="J144" s="145">
        <f>ROUND(I144*H144,2)</f>
        <v>0</v>
      </c>
      <c r="K144" s="146"/>
      <c r="L144" s="31"/>
      <c r="M144" s="147" t="s">
        <v>1</v>
      </c>
      <c r="N144" s="148" t="s">
        <v>40</v>
      </c>
      <c r="P144" s="149">
        <f>O144*H144</f>
        <v>0</v>
      </c>
      <c r="Q144" s="149">
        <v>0</v>
      </c>
      <c r="R144" s="149">
        <f>Q144*H144</f>
        <v>0</v>
      </c>
      <c r="S144" s="149">
        <v>0</v>
      </c>
      <c r="T144" s="150">
        <f>S144*H144</f>
        <v>0</v>
      </c>
      <c r="AR144" s="151" t="s">
        <v>137</v>
      </c>
      <c r="AT144" s="151" t="s">
        <v>133</v>
      </c>
      <c r="AU144" s="151" t="s">
        <v>82</v>
      </c>
      <c r="AY144" s="16" t="s">
        <v>131</v>
      </c>
      <c r="BE144" s="152">
        <f>IF(N144="základná",J144,0)</f>
        <v>0</v>
      </c>
      <c r="BF144" s="152">
        <f>IF(N144="znížená",J144,0)</f>
        <v>0</v>
      </c>
      <c r="BG144" s="152">
        <f>IF(N144="zákl. prenesená",J144,0)</f>
        <v>0</v>
      </c>
      <c r="BH144" s="152">
        <f>IF(N144="zníž. prenesená",J144,0)</f>
        <v>0</v>
      </c>
      <c r="BI144" s="152">
        <f>IF(N144="nulová",J144,0)</f>
        <v>0</v>
      </c>
      <c r="BJ144" s="16" t="s">
        <v>138</v>
      </c>
      <c r="BK144" s="152">
        <f>ROUND(I144*H144,2)</f>
        <v>0</v>
      </c>
      <c r="BL144" s="16" t="s">
        <v>137</v>
      </c>
      <c r="BM144" s="151" t="s">
        <v>206</v>
      </c>
    </row>
    <row r="145" spans="2:65" s="1" customFormat="1" ht="21.75" customHeight="1">
      <c r="B145" s="138"/>
      <c r="C145" s="139" t="s">
        <v>74</v>
      </c>
      <c r="D145" s="139" t="s">
        <v>133</v>
      </c>
      <c r="E145" s="140" t="s">
        <v>766</v>
      </c>
      <c r="F145" s="141" t="s">
        <v>767</v>
      </c>
      <c r="G145" s="142" t="s">
        <v>696</v>
      </c>
      <c r="H145" s="143">
        <v>100</v>
      </c>
      <c r="I145" s="144"/>
      <c r="J145" s="145">
        <f>ROUND(I145*H145,2)</f>
        <v>0</v>
      </c>
      <c r="K145" s="146"/>
      <c r="L145" s="31"/>
      <c r="M145" s="187" t="s">
        <v>1</v>
      </c>
      <c r="N145" s="188" t="s">
        <v>40</v>
      </c>
      <c r="O145" s="189"/>
      <c r="P145" s="190">
        <f>O145*H145</f>
        <v>0</v>
      </c>
      <c r="Q145" s="190">
        <v>0</v>
      </c>
      <c r="R145" s="190">
        <f>Q145*H145</f>
        <v>0</v>
      </c>
      <c r="S145" s="190">
        <v>0</v>
      </c>
      <c r="T145" s="191">
        <f>S145*H145</f>
        <v>0</v>
      </c>
      <c r="AR145" s="151" t="s">
        <v>137</v>
      </c>
      <c r="AT145" s="151" t="s">
        <v>133</v>
      </c>
      <c r="AU145" s="151" t="s">
        <v>82</v>
      </c>
      <c r="AY145" s="16" t="s">
        <v>131</v>
      </c>
      <c r="BE145" s="152">
        <f>IF(N145="základná",J145,0)</f>
        <v>0</v>
      </c>
      <c r="BF145" s="152">
        <f>IF(N145="znížená",J145,0)</f>
        <v>0</v>
      </c>
      <c r="BG145" s="152">
        <f>IF(N145="zákl. prenesená",J145,0)</f>
        <v>0</v>
      </c>
      <c r="BH145" s="152">
        <f>IF(N145="zníž. prenesená",J145,0)</f>
        <v>0</v>
      </c>
      <c r="BI145" s="152">
        <f>IF(N145="nulová",J145,0)</f>
        <v>0</v>
      </c>
      <c r="BJ145" s="16" t="s">
        <v>138</v>
      </c>
      <c r="BK145" s="152">
        <f>ROUND(I145*H145,2)</f>
        <v>0</v>
      </c>
      <c r="BL145" s="16" t="s">
        <v>137</v>
      </c>
      <c r="BM145" s="151" t="s">
        <v>210</v>
      </c>
    </row>
    <row r="146" spans="2:65" s="1" customFormat="1" ht="6.95" customHeight="1">
      <c r="B146" s="46"/>
      <c r="C146" s="47"/>
      <c r="D146" s="47"/>
      <c r="E146" s="47"/>
      <c r="F146" s="47"/>
      <c r="G146" s="47"/>
      <c r="H146" s="47"/>
      <c r="I146" s="47"/>
      <c r="J146" s="47"/>
      <c r="K146" s="47"/>
      <c r="L146" s="31"/>
    </row>
  </sheetData>
  <autoFilter ref="C120:K145" xr:uid="{00000000-0009-0000-0000-000004000000}"/>
  <mergeCells count="9">
    <mergeCell ref="E87:H87"/>
    <mergeCell ref="E111:H111"/>
    <mergeCell ref="E113:H113"/>
    <mergeCell ref="L2:V2"/>
    <mergeCell ref="E7:H7"/>
    <mergeCell ref="E9:H9"/>
    <mergeCell ref="E18:H18"/>
    <mergeCell ref="E27:H27"/>
    <mergeCell ref="E85:H85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B2:BM143"/>
  <sheetViews>
    <sheetView showGridLines="0" topLeftCell="A113" workbookViewId="0"/>
  </sheetViews>
  <sheetFormatPr defaultRowHeight="11.2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0" width="22.33203125" customWidth="1"/>
    <col min="11" max="11" width="22.332031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194" t="s">
        <v>5</v>
      </c>
      <c r="M2" s="195"/>
      <c r="N2" s="195"/>
      <c r="O2" s="195"/>
      <c r="P2" s="195"/>
      <c r="Q2" s="195"/>
      <c r="R2" s="195"/>
      <c r="S2" s="195"/>
      <c r="T2" s="195"/>
      <c r="U2" s="195"/>
      <c r="V2" s="195"/>
      <c r="AT2" s="16" t="s">
        <v>95</v>
      </c>
    </row>
    <row r="3" spans="2:46" ht="6.95" customHeight="1">
      <c r="B3" s="17"/>
      <c r="C3" s="18"/>
      <c r="D3" s="18"/>
      <c r="E3" s="18"/>
      <c r="F3" s="18"/>
      <c r="G3" s="18"/>
      <c r="H3" s="18"/>
      <c r="I3" s="18"/>
      <c r="J3" s="18"/>
      <c r="K3" s="18"/>
      <c r="L3" s="19"/>
      <c r="AT3" s="16" t="s">
        <v>74</v>
      </c>
    </row>
    <row r="4" spans="2:46" ht="24.95" customHeight="1">
      <c r="B4" s="19"/>
      <c r="D4" s="20" t="s">
        <v>96</v>
      </c>
      <c r="L4" s="19"/>
      <c r="M4" s="89" t="s">
        <v>9</v>
      </c>
      <c r="AT4" s="16" t="s">
        <v>3</v>
      </c>
    </row>
    <row r="5" spans="2:46" ht="6.95" customHeight="1">
      <c r="B5" s="19"/>
      <c r="L5" s="19"/>
    </row>
    <row r="6" spans="2:46" ht="12" customHeight="1">
      <c r="B6" s="19"/>
      <c r="D6" s="26" t="s">
        <v>15</v>
      </c>
      <c r="L6" s="19"/>
    </row>
    <row r="7" spans="2:46" ht="26.25" customHeight="1">
      <c r="B7" s="19"/>
      <c r="E7" s="237" t="str">
        <f>'Rekapitulácia stavby'!K6</f>
        <v>REVITALIZÁCIA FONTÁNY V ZUZKINOM PARKU - REVÍZIA 23012026</v>
      </c>
      <c r="F7" s="238"/>
      <c r="G7" s="238"/>
      <c r="H7" s="238"/>
      <c r="L7" s="19"/>
    </row>
    <row r="8" spans="2:46" s="1" customFormat="1" ht="12" customHeight="1">
      <c r="B8" s="31"/>
      <c r="D8" s="26" t="s">
        <v>97</v>
      </c>
      <c r="L8" s="31"/>
    </row>
    <row r="9" spans="2:46" s="1" customFormat="1" ht="16.5" customHeight="1">
      <c r="B9" s="31"/>
      <c r="E9" s="227" t="s">
        <v>768</v>
      </c>
      <c r="F9" s="236"/>
      <c r="G9" s="236"/>
      <c r="H9" s="236"/>
      <c r="L9" s="31"/>
    </row>
    <row r="10" spans="2:46" s="1" customFormat="1">
      <c r="B10" s="31"/>
      <c r="L10" s="31"/>
    </row>
    <row r="11" spans="2:46" s="1" customFormat="1" ht="12" customHeight="1">
      <c r="B11" s="31"/>
      <c r="D11" s="26" t="s">
        <v>17</v>
      </c>
      <c r="F11" s="24" t="s">
        <v>1</v>
      </c>
      <c r="I11" s="26" t="s">
        <v>18</v>
      </c>
      <c r="J11" s="24" t="s">
        <v>1</v>
      </c>
      <c r="L11" s="31"/>
    </row>
    <row r="12" spans="2:46" s="1" customFormat="1" ht="12" customHeight="1">
      <c r="B12" s="31"/>
      <c r="D12" s="26" t="s">
        <v>19</v>
      </c>
      <c r="F12" s="24" t="s">
        <v>25</v>
      </c>
      <c r="I12" s="26" t="s">
        <v>21</v>
      </c>
      <c r="J12" s="54" t="str">
        <f>'Rekapitulácia stavby'!AN8</f>
        <v>23. 1. 2026</v>
      </c>
      <c r="L12" s="31"/>
    </row>
    <row r="13" spans="2:46" s="1" customFormat="1" ht="10.9" customHeight="1">
      <c r="B13" s="31"/>
      <c r="L13" s="31"/>
    </row>
    <row r="14" spans="2:46" s="1" customFormat="1" ht="12" customHeight="1">
      <c r="B14" s="31"/>
      <c r="D14" s="26" t="s">
        <v>23</v>
      </c>
      <c r="I14" s="26" t="s">
        <v>24</v>
      </c>
      <c r="J14" s="24" t="str">
        <f>IF('Rekapitulácia stavby'!AN10="","",'Rekapitulácia stavby'!AN10)</f>
        <v/>
      </c>
      <c r="L14" s="31"/>
    </row>
    <row r="15" spans="2:46" s="1" customFormat="1" ht="18" customHeight="1">
      <c r="B15" s="31"/>
      <c r="E15" s="24" t="str">
        <f>IF('Rekapitulácia stavby'!E11="","",'Rekapitulácia stavby'!E11)</f>
        <v xml:space="preserve"> </v>
      </c>
      <c r="I15" s="26" t="s">
        <v>26</v>
      </c>
      <c r="J15" s="24" t="str">
        <f>IF('Rekapitulácia stavby'!AN11="","",'Rekapitulácia stavby'!AN11)</f>
        <v/>
      </c>
      <c r="L15" s="31"/>
    </row>
    <row r="16" spans="2:46" s="1" customFormat="1" ht="6.95" customHeight="1">
      <c r="B16" s="31"/>
      <c r="L16" s="31"/>
    </row>
    <row r="17" spans="2:12" s="1" customFormat="1" ht="12" customHeight="1">
      <c r="B17" s="31"/>
      <c r="D17" s="26" t="s">
        <v>27</v>
      </c>
      <c r="I17" s="26" t="s">
        <v>24</v>
      </c>
      <c r="J17" s="27" t="str">
        <f>'Rekapitulácia stavby'!AN13</f>
        <v>Vyplň údaj</v>
      </c>
      <c r="L17" s="31"/>
    </row>
    <row r="18" spans="2:12" s="1" customFormat="1" ht="18" customHeight="1">
      <c r="B18" s="31"/>
      <c r="E18" s="239" t="str">
        <f>'Rekapitulácia stavby'!E14</f>
        <v>Vyplň údaj</v>
      </c>
      <c r="F18" s="209"/>
      <c r="G18" s="209"/>
      <c r="H18" s="209"/>
      <c r="I18" s="26" t="s">
        <v>26</v>
      </c>
      <c r="J18" s="27" t="str">
        <f>'Rekapitulácia stavby'!AN14</f>
        <v>Vyplň údaj</v>
      </c>
      <c r="L18" s="31"/>
    </row>
    <row r="19" spans="2:12" s="1" customFormat="1" ht="6.95" customHeight="1">
      <c r="B19" s="31"/>
      <c r="L19" s="31"/>
    </row>
    <row r="20" spans="2:12" s="1" customFormat="1" ht="12" customHeight="1">
      <c r="B20" s="31"/>
      <c r="D20" s="26" t="s">
        <v>29</v>
      </c>
      <c r="I20" s="26" t="s">
        <v>24</v>
      </c>
      <c r="J20" s="24" t="str">
        <f>IF('Rekapitulácia stavby'!AN16="","",'Rekapitulácia stavby'!AN16)</f>
        <v/>
      </c>
      <c r="L20" s="31"/>
    </row>
    <row r="21" spans="2:12" s="1" customFormat="1" ht="18" customHeight="1">
      <c r="B21" s="31"/>
      <c r="E21" s="24" t="str">
        <f>IF('Rekapitulácia stavby'!E17="","",'Rekapitulácia stavby'!E17)</f>
        <v>3linea s.r.o., Jesenského 26, Košice</v>
      </c>
      <c r="I21" s="26" t="s">
        <v>26</v>
      </c>
      <c r="J21" s="24" t="str">
        <f>IF('Rekapitulácia stavby'!AN17="","",'Rekapitulácia stavby'!AN17)</f>
        <v/>
      </c>
      <c r="L21" s="31"/>
    </row>
    <row r="22" spans="2:12" s="1" customFormat="1" ht="6.95" customHeight="1">
      <c r="B22" s="31"/>
      <c r="L22" s="31"/>
    </row>
    <row r="23" spans="2:12" s="1" customFormat="1" ht="12" customHeight="1">
      <c r="B23" s="31"/>
      <c r="D23" s="26" t="s">
        <v>32</v>
      </c>
      <c r="I23" s="26" t="s">
        <v>24</v>
      </c>
      <c r="J23" s="24" t="str">
        <f>IF('Rekapitulácia stavby'!AN19="","",'Rekapitulácia stavby'!AN19)</f>
        <v/>
      </c>
      <c r="L23" s="31"/>
    </row>
    <row r="24" spans="2:12" s="1" customFormat="1" ht="18" customHeight="1">
      <c r="B24" s="31"/>
      <c r="E24" s="24" t="str">
        <f>IF('Rekapitulácia stavby'!E20="","",'Rekapitulácia stavby'!E20)</f>
        <v xml:space="preserve"> </v>
      </c>
      <c r="I24" s="26" t="s">
        <v>26</v>
      </c>
      <c r="J24" s="24" t="str">
        <f>IF('Rekapitulácia stavby'!AN20="","",'Rekapitulácia stavby'!AN20)</f>
        <v/>
      </c>
      <c r="L24" s="31"/>
    </row>
    <row r="25" spans="2:12" s="1" customFormat="1" ht="6.95" customHeight="1">
      <c r="B25" s="31"/>
      <c r="L25" s="31"/>
    </row>
    <row r="26" spans="2:12" s="1" customFormat="1" ht="12" customHeight="1">
      <c r="B26" s="31"/>
      <c r="D26" s="26" t="s">
        <v>33</v>
      </c>
      <c r="L26" s="31"/>
    </row>
    <row r="27" spans="2:12" s="7" customFormat="1" ht="16.5" customHeight="1">
      <c r="B27" s="90"/>
      <c r="E27" s="213" t="s">
        <v>1</v>
      </c>
      <c r="F27" s="213"/>
      <c r="G27" s="213"/>
      <c r="H27" s="213"/>
      <c r="L27" s="90"/>
    </row>
    <row r="28" spans="2:12" s="1" customFormat="1" ht="6.95" customHeight="1">
      <c r="B28" s="31"/>
      <c r="L28" s="31"/>
    </row>
    <row r="29" spans="2:12" s="1" customFormat="1" ht="6.95" customHeight="1">
      <c r="B29" s="31"/>
      <c r="D29" s="55"/>
      <c r="E29" s="55"/>
      <c r="F29" s="55"/>
      <c r="G29" s="55"/>
      <c r="H29" s="55"/>
      <c r="I29" s="55"/>
      <c r="J29" s="55"/>
      <c r="K29" s="55"/>
      <c r="L29" s="31"/>
    </row>
    <row r="30" spans="2:12" s="1" customFormat="1" ht="25.35" customHeight="1">
      <c r="B30" s="31"/>
      <c r="D30" s="91" t="s">
        <v>34</v>
      </c>
      <c r="J30" s="67">
        <f>ROUND(J119, 2)</f>
        <v>0</v>
      </c>
      <c r="L30" s="31"/>
    </row>
    <row r="31" spans="2:12" s="1" customFormat="1" ht="6.95" customHeight="1">
      <c r="B31" s="31"/>
      <c r="D31" s="55"/>
      <c r="E31" s="55"/>
      <c r="F31" s="55"/>
      <c r="G31" s="55"/>
      <c r="H31" s="55"/>
      <c r="I31" s="55"/>
      <c r="J31" s="55"/>
      <c r="K31" s="55"/>
      <c r="L31" s="31"/>
    </row>
    <row r="32" spans="2:12" s="1" customFormat="1" ht="14.45" customHeight="1">
      <c r="B32" s="31"/>
      <c r="F32" s="34" t="s">
        <v>36</v>
      </c>
      <c r="I32" s="34" t="s">
        <v>35</v>
      </c>
      <c r="J32" s="34" t="s">
        <v>37</v>
      </c>
      <c r="L32" s="31"/>
    </row>
    <row r="33" spans="2:12" s="1" customFormat="1" ht="14.45" customHeight="1">
      <c r="B33" s="31"/>
      <c r="D33" s="92" t="s">
        <v>38</v>
      </c>
      <c r="E33" s="36" t="s">
        <v>39</v>
      </c>
      <c r="F33" s="93">
        <f>ROUND((SUM(BE119:BE142)),  2)</f>
        <v>0</v>
      </c>
      <c r="G33" s="94"/>
      <c r="H33" s="94"/>
      <c r="I33" s="95">
        <v>0.23</v>
      </c>
      <c r="J33" s="93">
        <f>ROUND(((SUM(BE119:BE142))*I33),  2)</f>
        <v>0</v>
      </c>
      <c r="L33" s="31"/>
    </row>
    <row r="34" spans="2:12" s="1" customFormat="1" ht="14.45" customHeight="1">
      <c r="B34" s="31"/>
      <c r="E34" s="36" t="s">
        <v>40</v>
      </c>
      <c r="F34" s="96">
        <f>ROUND((SUM(BF119:BF142)),  2)</f>
        <v>0</v>
      </c>
      <c r="I34" s="97">
        <v>0.23</v>
      </c>
      <c r="J34" s="96">
        <f>ROUND(((SUM(BF119:BF142))*I34),  2)</f>
        <v>0</v>
      </c>
      <c r="L34" s="31"/>
    </row>
    <row r="35" spans="2:12" s="1" customFormat="1" ht="14.45" hidden="1" customHeight="1">
      <c r="B35" s="31"/>
      <c r="E35" s="26" t="s">
        <v>41</v>
      </c>
      <c r="F35" s="96">
        <f>ROUND((SUM(BG119:BG142)),  2)</f>
        <v>0</v>
      </c>
      <c r="I35" s="97">
        <v>0.23</v>
      </c>
      <c r="J35" s="96">
        <f>0</f>
        <v>0</v>
      </c>
      <c r="L35" s="31"/>
    </row>
    <row r="36" spans="2:12" s="1" customFormat="1" ht="14.45" hidden="1" customHeight="1">
      <c r="B36" s="31"/>
      <c r="E36" s="26" t="s">
        <v>42</v>
      </c>
      <c r="F36" s="96">
        <f>ROUND((SUM(BH119:BH142)),  2)</f>
        <v>0</v>
      </c>
      <c r="I36" s="97">
        <v>0.23</v>
      </c>
      <c r="J36" s="96">
        <f>0</f>
        <v>0</v>
      </c>
      <c r="L36" s="31"/>
    </row>
    <row r="37" spans="2:12" s="1" customFormat="1" ht="14.45" hidden="1" customHeight="1">
      <c r="B37" s="31"/>
      <c r="E37" s="36" t="s">
        <v>43</v>
      </c>
      <c r="F37" s="93">
        <f>ROUND((SUM(BI119:BI142)),  2)</f>
        <v>0</v>
      </c>
      <c r="G37" s="94"/>
      <c r="H37" s="94"/>
      <c r="I37" s="95">
        <v>0</v>
      </c>
      <c r="J37" s="93">
        <f>0</f>
        <v>0</v>
      </c>
      <c r="L37" s="31"/>
    </row>
    <row r="38" spans="2:12" s="1" customFormat="1" ht="6.95" customHeight="1">
      <c r="B38" s="31"/>
      <c r="L38" s="31"/>
    </row>
    <row r="39" spans="2:12" s="1" customFormat="1" ht="25.35" customHeight="1">
      <c r="B39" s="31"/>
      <c r="C39" s="98"/>
      <c r="D39" s="99" t="s">
        <v>44</v>
      </c>
      <c r="E39" s="58"/>
      <c r="F39" s="58"/>
      <c r="G39" s="100" t="s">
        <v>45</v>
      </c>
      <c r="H39" s="101" t="s">
        <v>46</v>
      </c>
      <c r="I39" s="58"/>
      <c r="J39" s="102">
        <f>SUM(J30:J37)</f>
        <v>0</v>
      </c>
      <c r="K39" s="103"/>
      <c r="L39" s="31"/>
    </row>
    <row r="40" spans="2:12" s="1" customFormat="1" ht="14.45" customHeight="1">
      <c r="B40" s="31"/>
      <c r="L40" s="31"/>
    </row>
    <row r="41" spans="2:12" ht="14.45" customHeight="1">
      <c r="B41" s="19"/>
      <c r="L41" s="19"/>
    </row>
    <row r="42" spans="2:12" ht="14.45" customHeight="1">
      <c r="B42" s="19"/>
      <c r="L42" s="19"/>
    </row>
    <row r="43" spans="2:12" ht="14.45" customHeight="1">
      <c r="B43" s="19"/>
      <c r="L43" s="19"/>
    </row>
    <row r="44" spans="2:12" ht="14.45" customHeight="1">
      <c r="B44" s="19"/>
      <c r="L44" s="19"/>
    </row>
    <row r="45" spans="2:12" ht="14.45" customHeight="1">
      <c r="B45" s="19"/>
      <c r="L45" s="19"/>
    </row>
    <row r="46" spans="2:12" ht="14.45" customHeight="1">
      <c r="B46" s="19"/>
      <c r="L46" s="19"/>
    </row>
    <row r="47" spans="2:12" ht="14.45" customHeight="1">
      <c r="B47" s="19"/>
      <c r="L47" s="19"/>
    </row>
    <row r="48" spans="2:12" ht="14.45" customHeight="1">
      <c r="B48" s="19"/>
      <c r="L48" s="19"/>
    </row>
    <row r="49" spans="2:12" ht="14.45" customHeight="1">
      <c r="B49" s="19"/>
      <c r="L49" s="19"/>
    </row>
    <row r="50" spans="2:12" s="1" customFormat="1" ht="14.45" customHeight="1">
      <c r="B50" s="31"/>
      <c r="D50" s="43" t="s">
        <v>47</v>
      </c>
      <c r="E50" s="44"/>
      <c r="F50" s="44"/>
      <c r="G50" s="43" t="s">
        <v>48</v>
      </c>
      <c r="H50" s="44"/>
      <c r="I50" s="44"/>
      <c r="J50" s="44"/>
      <c r="K50" s="44"/>
      <c r="L50" s="31"/>
    </row>
    <row r="51" spans="2:12">
      <c r="B51" s="19"/>
      <c r="L51" s="19"/>
    </row>
    <row r="52" spans="2:12">
      <c r="B52" s="19"/>
      <c r="L52" s="19"/>
    </row>
    <row r="53" spans="2:12">
      <c r="B53" s="19"/>
      <c r="L53" s="19"/>
    </row>
    <row r="54" spans="2:12">
      <c r="B54" s="19"/>
      <c r="L54" s="19"/>
    </row>
    <row r="55" spans="2:12">
      <c r="B55" s="19"/>
      <c r="L55" s="19"/>
    </row>
    <row r="56" spans="2:12">
      <c r="B56" s="19"/>
      <c r="L56" s="19"/>
    </row>
    <row r="57" spans="2:12">
      <c r="B57" s="19"/>
      <c r="L57" s="19"/>
    </row>
    <row r="58" spans="2:12">
      <c r="B58" s="19"/>
      <c r="L58" s="19"/>
    </row>
    <row r="59" spans="2:12">
      <c r="B59" s="19"/>
      <c r="L59" s="19"/>
    </row>
    <row r="60" spans="2:12">
      <c r="B60" s="19"/>
      <c r="L60" s="19"/>
    </row>
    <row r="61" spans="2:12" s="1" customFormat="1" ht="12.75">
      <c r="B61" s="31"/>
      <c r="D61" s="45" t="s">
        <v>49</v>
      </c>
      <c r="E61" s="33"/>
      <c r="F61" s="104" t="s">
        <v>50</v>
      </c>
      <c r="G61" s="45" t="s">
        <v>49</v>
      </c>
      <c r="H61" s="33"/>
      <c r="I61" s="33"/>
      <c r="J61" s="105" t="s">
        <v>50</v>
      </c>
      <c r="K61" s="33"/>
      <c r="L61" s="31"/>
    </row>
    <row r="62" spans="2:12">
      <c r="B62" s="19"/>
      <c r="L62" s="19"/>
    </row>
    <row r="63" spans="2:12">
      <c r="B63" s="19"/>
      <c r="L63" s="19"/>
    </row>
    <row r="64" spans="2:12">
      <c r="B64" s="19"/>
      <c r="L64" s="19"/>
    </row>
    <row r="65" spans="2:12" s="1" customFormat="1" ht="12.75">
      <c r="B65" s="31"/>
      <c r="D65" s="43" t="s">
        <v>51</v>
      </c>
      <c r="E65" s="44"/>
      <c r="F65" s="44"/>
      <c r="G65" s="43" t="s">
        <v>52</v>
      </c>
      <c r="H65" s="44"/>
      <c r="I65" s="44"/>
      <c r="J65" s="44"/>
      <c r="K65" s="44"/>
      <c r="L65" s="31"/>
    </row>
    <row r="66" spans="2:12">
      <c r="B66" s="19"/>
      <c r="L66" s="19"/>
    </row>
    <row r="67" spans="2:12">
      <c r="B67" s="19"/>
      <c r="L67" s="19"/>
    </row>
    <row r="68" spans="2:12">
      <c r="B68" s="19"/>
      <c r="L68" s="19"/>
    </row>
    <row r="69" spans="2:12">
      <c r="B69" s="19"/>
      <c r="L69" s="19"/>
    </row>
    <row r="70" spans="2:12">
      <c r="B70" s="19"/>
      <c r="L70" s="19"/>
    </row>
    <row r="71" spans="2:12">
      <c r="B71" s="19"/>
      <c r="L71" s="19"/>
    </row>
    <row r="72" spans="2:12">
      <c r="B72" s="19"/>
      <c r="L72" s="19"/>
    </row>
    <row r="73" spans="2:12">
      <c r="B73" s="19"/>
      <c r="L73" s="19"/>
    </row>
    <row r="74" spans="2:12">
      <c r="B74" s="19"/>
      <c r="L74" s="19"/>
    </row>
    <row r="75" spans="2:12">
      <c r="B75" s="19"/>
      <c r="L75" s="19"/>
    </row>
    <row r="76" spans="2:12" s="1" customFormat="1" ht="12.75">
      <c r="B76" s="31"/>
      <c r="D76" s="45" t="s">
        <v>49</v>
      </c>
      <c r="E76" s="33"/>
      <c r="F76" s="104" t="s">
        <v>50</v>
      </c>
      <c r="G76" s="45" t="s">
        <v>49</v>
      </c>
      <c r="H76" s="33"/>
      <c r="I76" s="33"/>
      <c r="J76" s="105" t="s">
        <v>50</v>
      </c>
      <c r="K76" s="33"/>
      <c r="L76" s="31"/>
    </row>
    <row r="77" spans="2:12" s="1" customFormat="1" ht="14.45" customHeight="1">
      <c r="B77" s="46"/>
      <c r="C77" s="47"/>
      <c r="D77" s="47"/>
      <c r="E77" s="47"/>
      <c r="F77" s="47"/>
      <c r="G77" s="47"/>
      <c r="H77" s="47"/>
      <c r="I77" s="47"/>
      <c r="J77" s="47"/>
      <c r="K77" s="47"/>
      <c r="L77" s="31"/>
    </row>
    <row r="81" spans="2:47" s="1" customFormat="1" ht="6.95" customHeight="1">
      <c r="B81" s="48"/>
      <c r="C81" s="49"/>
      <c r="D81" s="49"/>
      <c r="E81" s="49"/>
      <c r="F81" s="49"/>
      <c r="G81" s="49"/>
      <c r="H81" s="49"/>
      <c r="I81" s="49"/>
      <c r="J81" s="49"/>
      <c r="K81" s="49"/>
      <c r="L81" s="31"/>
    </row>
    <row r="82" spans="2:47" s="1" customFormat="1" ht="24.95" customHeight="1">
      <c r="B82" s="31"/>
      <c r="C82" s="20" t="s">
        <v>99</v>
      </c>
      <c r="L82" s="31"/>
    </row>
    <row r="83" spans="2:47" s="1" customFormat="1" ht="6.95" customHeight="1">
      <c r="B83" s="31"/>
      <c r="L83" s="31"/>
    </row>
    <row r="84" spans="2:47" s="1" customFormat="1" ht="12" customHeight="1">
      <c r="B84" s="31"/>
      <c r="C84" s="26" t="s">
        <v>15</v>
      </c>
      <c r="L84" s="31"/>
    </row>
    <row r="85" spans="2:47" s="1" customFormat="1" ht="26.25" customHeight="1">
      <c r="B85" s="31"/>
      <c r="E85" s="237" t="str">
        <f>E7</f>
        <v>REVITALIZÁCIA FONTÁNY V ZUZKINOM PARKU - REVÍZIA 23012026</v>
      </c>
      <c r="F85" s="238"/>
      <c r="G85" s="238"/>
      <c r="H85" s="238"/>
      <c r="L85" s="31"/>
    </row>
    <row r="86" spans="2:47" s="1" customFormat="1" ht="12" customHeight="1">
      <c r="B86" s="31"/>
      <c r="C86" s="26" t="s">
        <v>97</v>
      </c>
      <c r="L86" s="31"/>
    </row>
    <row r="87" spans="2:47" s="1" customFormat="1" ht="16.5" customHeight="1">
      <c r="B87" s="31"/>
      <c r="E87" s="227" t="str">
        <f>E9</f>
        <v>04-1 - Technológia - elektroinštalácia - doplnenie</v>
      </c>
      <c r="F87" s="236"/>
      <c r="G87" s="236"/>
      <c r="H87" s="236"/>
      <c r="L87" s="31"/>
    </row>
    <row r="88" spans="2:47" s="1" customFormat="1" ht="6.95" customHeight="1">
      <c r="B88" s="31"/>
      <c r="L88" s="31"/>
    </row>
    <row r="89" spans="2:47" s="1" customFormat="1" ht="12" customHeight="1">
      <c r="B89" s="31"/>
      <c r="C89" s="26" t="s">
        <v>19</v>
      </c>
      <c r="F89" s="24" t="str">
        <f>F12</f>
        <v xml:space="preserve"> </v>
      </c>
      <c r="I89" s="26" t="s">
        <v>21</v>
      </c>
      <c r="J89" s="54" t="str">
        <f>IF(J12="","",J12)</f>
        <v>23. 1. 2026</v>
      </c>
      <c r="L89" s="31"/>
    </row>
    <row r="90" spans="2:47" s="1" customFormat="1" ht="6.95" customHeight="1">
      <c r="B90" s="31"/>
      <c r="L90" s="31"/>
    </row>
    <row r="91" spans="2:47" s="1" customFormat="1" ht="40.15" customHeight="1">
      <c r="B91" s="31"/>
      <c r="C91" s="26" t="s">
        <v>23</v>
      </c>
      <c r="F91" s="24" t="str">
        <f>E15</f>
        <v xml:space="preserve"> </v>
      </c>
      <c r="I91" s="26" t="s">
        <v>29</v>
      </c>
      <c r="J91" s="29" t="str">
        <f>E21</f>
        <v>3linea s.r.o., Jesenského 26, Košice</v>
      </c>
      <c r="L91" s="31"/>
    </row>
    <row r="92" spans="2:47" s="1" customFormat="1" ht="15.2" customHeight="1">
      <c r="B92" s="31"/>
      <c r="C92" s="26" t="s">
        <v>27</v>
      </c>
      <c r="F92" s="24" t="str">
        <f>IF(E18="","",E18)</f>
        <v>Vyplň údaj</v>
      </c>
      <c r="I92" s="26" t="s">
        <v>32</v>
      </c>
      <c r="J92" s="29" t="str">
        <f>E24</f>
        <v xml:space="preserve"> </v>
      </c>
      <c r="L92" s="31"/>
    </row>
    <row r="93" spans="2:47" s="1" customFormat="1" ht="10.35" customHeight="1">
      <c r="B93" s="31"/>
      <c r="L93" s="31"/>
    </row>
    <row r="94" spans="2:47" s="1" customFormat="1" ht="29.25" customHeight="1">
      <c r="B94" s="31"/>
      <c r="C94" s="106" t="s">
        <v>100</v>
      </c>
      <c r="D94" s="98"/>
      <c r="E94" s="98"/>
      <c r="F94" s="98"/>
      <c r="G94" s="98"/>
      <c r="H94" s="98"/>
      <c r="I94" s="98"/>
      <c r="J94" s="107" t="s">
        <v>101</v>
      </c>
      <c r="K94" s="98"/>
      <c r="L94" s="31"/>
    </row>
    <row r="95" spans="2:47" s="1" customFormat="1" ht="10.35" customHeight="1">
      <c r="B95" s="31"/>
      <c r="L95" s="31"/>
    </row>
    <row r="96" spans="2:47" s="1" customFormat="1" ht="22.9" customHeight="1">
      <c r="B96" s="31"/>
      <c r="C96" s="108" t="s">
        <v>102</v>
      </c>
      <c r="J96" s="67">
        <f>J119</f>
        <v>0</v>
      </c>
      <c r="L96" s="31"/>
      <c r="AU96" s="16" t="s">
        <v>103</v>
      </c>
    </row>
    <row r="97" spans="2:12" s="8" customFormat="1" ht="24.95" customHeight="1">
      <c r="B97" s="109"/>
      <c r="D97" s="110" t="s">
        <v>769</v>
      </c>
      <c r="E97" s="111"/>
      <c r="F97" s="111"/>
      <c r="G97" s="111"/>
      <c r="H97" s="111"/>
      <c r="I97" s="111"/>
      <c r="J97" s="112">
        <f>J120</f>
        <v>0</v>
      </c>
      <c r="L97" s="109"/>
    </row>
    <row r="98" spans="2:12" s="8" customFormat="1" ht="24.95" customHeight="1">
      <c r="B98" s="109"/>
      <c r="D98" s="110" t="s">
        <v>770</v>
      </c>
      <c r="E98" s="111"/>
      <c r="F98" s="111"/>
      <c r="G98" s="111"/>
      <c r="H98" s="111"/>
      <c r="I98" s="111"/>
      <c r="J98" s="112">
        <f>J129</f>
        <v>0</v>
      </c>
      <c r="L98" s="109"/>
    </row>
    <row r="99" spans="2:12" s="8" customFormat="1" ht="24.95" customHeight="1">
      <c r="B99" s="109"/>
      <c r="D99" s="110" t="s">
        <v>771</v>
      </c>
      <c r="E99" s="111"/>
      <c r="F99" s="111"/>
      <c r="G99" s="111"/>
      <c r="H99" s="111"/>
      <c r="I99" s="111"/>
      <c r="J99" s="112">
        <f>J139</f>
        <v>0</v>
      </c>
      <c r="L99" s="109"/>
    </row>
    <row r="100" spans="2:12" s="1" customFormat="1" ht="21.75" customHeight="1">
      <c r="B100" s="31"/>
      <c r="L100" s="31"/>
    </row>
    <row r="101" spans="2:12" s="1" customFormat="1" ht="6.95" customHeight="1">
      <c r="B101" s="46"/>
      <c r="C101" s="47"/>
      <c r="D101" s="47"/>
      <c r="E101" s="47"/>
      <c r="F101" s="47"/>
      <c r="G101" s="47"/>
      <c r="H101" s="47"/>
      <c r="I101" s="47"/>
      <c r="J101" s="47"/>
      <c r="K101" s="47"/>
      <c r="L101" s="31"/>
    </row>
    <row r="105" spans="2:12" s="1" customFormat="1" ht="6.95" customHeight="1">
      <c r="B105" s="48"/>
      <c r="C105" s="49"/>
      <c r="D105" s="49"/>
      <c r="E105" s="49"/>
      <c r="F105" s="49"/>
      <c r="G105" s="49"/>
      <c r="H105" s="49"/>
      <c r="I105" s="49"/>
      <c r="J105" s="49"/>
      <c r="K105" s="49"/>
      <c r="L105" s="31"/>
    </row>
    <row r="106" spans="2:12" s="1" customFormat="1" ht="24.95" customHeight="1">
      <c r="B106" s="31"/>
      <c r="C106" s="20" t="s">
        <v>117</v>
      </c>
      <c r="L106" s="31"/>
    </row>
    <row r="107" spans="2:12" s="1" customFormat="1" ht="6.95" customHeight="1">
      <c r="B107" s="31"/>
      <c r="L107" s="31"/>
    </row>
    <row r="108" spans="2:12" s="1" customFormat="1" ht="12" customHeight="1">
      <c r="B108" s="31"/>
      <c r="C108" s="26" t="s">
        <v>15</v>
      </c>
      <c r="L108" s="31"/>
    </row>
    <row r="109" spans="2:12" s="1" customFormat="1" ht="26.25" customHeight="1">
      <c r="B109" s="31"/>
      <c r="E109" s="237" t="str">
        <f>E7</f>
        <v>REVITALIZÁCIA FONTÁNY V ZUZKINOM PARKU - REVÍZIA 23012026</v>
      </c>
      <c r="F109" s="238"/>
      <c r="G109" s="238"/>
      <c r="H109" s="238"/>
      <c r="L109" s="31"/>
    </row>
    <row r="110" spans="2:12" s="1" customFormat="1" ht="12" customHeight="1">
      <c r="B110" s="31"/>
      <c r="C110" s="26" t="s">
        <v>97</v>
      </c>
      <c r="L110" s="31"/>
    </row>
    <row r="111" spans="2:12" s="1" customFormat="1" ht="16.5" customHeight="1">
      <c r="B111" s="31"/>
      <c r="E111" s="227" t="str">
        <f>E9</f>
        <v>04-1 - Technológia - elektroinštalácia - doplnenie</v>
      </c>
      <c r="F111" s="236"/>
      <c r="G111" s="236"/>
      <c r="H111" s="236"/>
      <c r="L111" s="31"/>
    </row>
    <row r="112" spans="2:12" s="1" customFormat="1" ht="6.95" customHeight="1">
      <c r="B112" s="31"/>
      <c r="L112" s="31"/>
    </row>
    <row r="113" spans="2:65" s="1" customFormat="1" ht="12" customHeight="1">
      <c r="B113" s="31"/>
      <c r="C113" s="26" t="s">
        <v>19</v>
      </c>
      <c r="F113" s="24" t="str">
        <f>F12</f>
        <v xml:space="preserve"> </v>
      </c>
      <c r="I113" s="26" t="s">
        <v>21</v>
      </c>
      <c r="J113" s="54" t="str">
        <f>IF(J12="","",J12)</f>
        <v>23. 1. 2026</v>
      </c>
      <c r="L113" s="31"/>
    </row>
    <row r="114" spans="2:65" s="1" customFormat="1" ht="6.95" customHeight="1">
      <c r="B114" s="31"/>
      <c r="L114" s="31"/>
    </row>
    <row r="115" spans="2:65" s="1" customFormat="1" ht="40.15" customHeight="1">
      <c r="B115" s="31"/>
      <c r="C115" s="26" t="s">
        <v>23</v>
      </c>
      <c r="F115" s="24" t="str">
        <f>E15</f>
        <v xml:space="preserve"> </v>
      </c>
      <c r="I115" s="26" t="s">
        <v>29</v>
      </c>
      <c r="J115" s="29" t="str">
        <f>E21</f>
        <v>3linea s.r.o., Jesenského 26, Košice</v>
      </c>
      <c r="L115" s="31"/>
    </row>
    <row r="116" spans="2:65" s="1" customFormat="1" ht="15.2" customHeight="1">
      <c r="B116" s="31"/>
      <c r="C116" s="26" t="s">
        <v>27</v>
      </c>
      <c r="F116" s="24" t="str">
        <f>IF(E18="","",E18)</f>
        <v>Vyplň údaj</v>
      </c>
      <c r="I116" s="26" t="s">
        <v>32</v>
      </c>
      <c r="J116" s="29" t="str">
        <f>E24</f>
        <v xml:space="preserve"> </v>
      </c>
      <c r="L116" s="31"/>
    </row>
    <row r="117" spans="2:65" s="1" customFormat="1" ht="10.35" customHeight="1">
      <c r="B117" s="31"/>
      <c r="L117" s="31"/>
    </row>
    <row r="118" spans="2:65" s="10" customFormat="1" ht="29.25" customHeight="1">
      <c r="B118" s="117"/>
      <c r="C118" s="118" t="s">
        <v>118</v>
      </c>
      <c r="D118" s="119" t="s">
        <v>59</v>
      </c>
      <c r="E118" s="119" t="s">
        <v>55</v>
      </c>
      <c r="F118" s="119" t="s">
        <v>56</v>
      </c>
      <c r="G118" s="119" t="s">
        <v>119</v>
      </c>
      <c r="H118" s="119" t="s">
        <v>120</v>
      </c>
      <c r="I118" s="119" t="s">
        <v>121</v>
      </c>
      <c r="J118" s="120" t="s">
        <v>101</v>
      </c>
      <c r="K118" s="121" t="s">
        <v>122</v>
      </c>
      <c r="L118" s="117"/>
      <c r="M118" s="60" t="s">
        <v>1</v>
      </c>
      <c r="N118" s="61" t="s">
        <v>38</v>
      </c>
      <c r="O118" s="61" t="s">
        <v>123</v>
      </c>
      <c r="P118" s="61" t="s">
        <v>124</v>
      </c>
      <c r="Q118" s="61" t="s">
        <v>125</v>
      </c>
      <c r="R118" s="61" t="s">
        <v>126</v>
      </c>
      <c r="S118" s="61" t="s">
        <v>127</v>
      </c>
      <c r="T118" s="62" t="s">
        <v>128</v>
      </c>
    </row>
    <row r="119" spans="2:65" s="1" customFormat="1" ht="22.9" customHeight="1">
      <c r="B119" s="31"/>
      <c r="C119" s="65" t="s">
        <v>102</v>
      </c>
      <c r="J119" s="122">
        <f>BK119</f>
        <v>0</v>
      </c>
      <c r="L119" s="31"/>
      <c r="M119" s="63"/>
      <c r="N119" s="55"/>
      <c r="O119" s="55"/>
      <c r="P119" s="123">
        <f>P120+P129+P139</f>
        <v>0</v>
      </c>
      <c r="Q119" s="55"/>
      <c r="R119" s="123">
        <f>R120+R129+R139</f>
        <v>0</v>
      </c>
      <c r="S119" s="55"/>
      <c r="T119" s="124">
        <f>T120+T129+T139</f>
        <v>0</v>
      </c>
      <c r="AT119" s="16" t="s">
        <v>73</v>
      </c>
      <c r="AU119" s="16" t="s">
        <v>103</v>
      </c>
      <c r="BK119" s="125">
        <f>BK120+BK129+BK139</f>
        <v>0</v>
      </c>
    </row>
    <row r="120" spans="2:65" s="11" customFormat="1" ht="25.9" customHeight="1">
      <c r="B120" s="126"/>
      <c r="D120" s="127" t="s">
        <v>73</v>
      </c>
      <c r="E120" s="128" t="s">
        <v>603</v>
      </c>
      <c r="F120" s="128" t="s">
        <v>772</v>
      </c>
      <c r="I120" s="129"/>
      <c r="J120" s="130">
        <f>BK120</f>
        <v>0</v>
      </c>
      <c r="L120" s="126"/>
      <c r="M120" s="131"/>
      <c r="P120" s="132">
        <f>SUM(P121:P128)</f>
        <v>0</v>
      </c>
      <c r="R120" s="132">
        <f>SUM(R121:R128)</f>
        <v>0</v>
      </c>
      <c r="T120" s="133">
        <f>SUM(T121:T128)</f>
        <v>0</v>
      </c>
      <c r="AR120" s="127" t="s">
        <v>82</v>
      </c>
      <c r="AT120" s="134" t="s">
        <v>73</v>
      </c>
      <c r="AU120" s="134" t="s">
        <v>74</v>
      </c>
      <c r="AY120" s="127" t="s">
        <v>131</v>
      </c>
      <c r="BK120" s="135">
        <f>SUM(BK121:BK128)</f>
        <v>0</v>
      </c>
    </row>
    <row r="121" spans="2:65" s="1" customFormat="1" ht="16.5" customHeight="1">
      <c r="B121" s="138"/>
      <c r="C121" s="168" t="s">
        <v>82</v>
      </c>
      <c r="D121" s="186" t="s">
        <v>233</v>
      </c>
      <c r="E121" s="169" t="s">
        <v>773</v>
      </c>
      <c r="F121" s="170" t="s">
        <v>774</v>
      </c>
      <c r="G121" s="171" t="s">
        <v>358</v>
      </c>
      <c r="H121" s="172">
        <v>25</v>
      </c>
      <c r="I121" s="173"/>
      <c r="J121" s="174">
        <f t="shared" ref="J121:J128" si="0">ROUND(I121*H121,2)</f>
        <v>0</v>
      </c>
      <c r="K121" s="175"/>
      <c r="L121" s="176"/>
      <c r="M121" s="177" t="s">
        <v>1</v>
      </c>
      <c r="N121" s="178" t="s">
        <v>40</v>
      </c>
      <c r="P121" s="149">
        <f t="shared" ref="P121:P128" si="1">O121*H121</f>
        <v>0</v>
      </c>
      <c r="Q121" s="149">
        <v>0</v>
      </c>
      <c r="R121" s="149">
        <f t="shared" ref="R121:R128" si="2">Q121*H121</f>
        <v>0</v>
      </c>
      <c r="S121" s="149">
        <v>0</v>
      </c>
      <c r="T121" s="150">
        <f t="shared" ref="T121:T128" si="3">S121*H121</f>
        <v>0</v>
      </c>
      <c r="AR121" s="151" t="s">
        <v>148</v>
      </c>
      <c r="AT121" s="151" t="s">
        <v>233</v>
      </c>
      <c r="AU121" s="151" t="s">
        <v>82</v>
      </c>
      <c r="AY121" s="16" t="s">
        <v>131</v>
      </c>
      <c r="BE121" s="152">
        <f t="shared" ref="BE121:BE128" si="4">IF(N121="základná",J121,0)</f>
        <v>0</v>
      </c>
      <c r="BF121" s="152">
        <f t="shared" ref="BF121:BF128" si="5">IF(N121="znížená",J121,0)</f>
        <v>0</v>
      </c>
      <c r="BG121" s="152">
        <f t="shared" ref="BG121:BG128" si="6">IF(N121="zákl. prenesená",J121,0)</f>
        <v>0</v>
      </c>
      <c r="BH121" s="152">
        <f t="shared" ref="BH121:BH128" si="7">IF(N121="zníž. prenesená",J121,0)</f>
        <v>0</v>
      </c>
      <c r="BI121" s="152">
        <f t="shared" ref="BI121:BI128" si="8">IF(N121="nulová",J121,0)</f>
        <v>0</v>
      </c>
      <c r="BJ121" s="16" t="s">
        <v>138</v>
      </c>
      <c r="BK121" s="152">
        <f t="shared" ref="BK121:BK128" si="9">ROUND(I121*H121,2)</f>
        <v>0</v>
      </c>
      <c r="BL121" s="16" t="s">
        <v>137</v>
      </c>
      <c r="BM121" s="151" t="s">
        <v>138</v>
      </c>
    </row>
    <row r="122" spans="2:65" s="1" customFormat="1" ht="16.5" customHeight="1">
      <c r="B122" s="138"/>
      <c r="C122" s="168" t="s">
        <v>138</v>
      </c>
      <c r="D122" s="186" t="s">
        <v>233</v>
      </c>
      <c r="E122" s="169" t="s">
        <v>775</v>
      </c>
      <c r="F122" s="170" t="s">
        <v>776</v>
      </c>
      <c r="G122" s="171" t="s">
        <v>358</v>
      </c>
      <c r="H122" s="172">
        <v>10</v>
      </c>
      <c r="I122" s="173"/>
      <c r="J122" s="174">
        <f t="shared" si="0"/>
        <v>0</v>
      </c>
      <c r="K122" s="175"/>
      <c r="L122" s="176"/>
      <c r="M122" s="177" t="s">
        <v>1</v>
      </c>
      <c r="N122" s="178" t="s">
        <v>40</v>
      </c>
      <c r="P122" s="149">
        <f t="shared" si="1"/>
        <v>0</v>
      </c>
      <c r="Q122" s="149">
        <v>0</v>
      </c>
      <c r="R122" s="149">
        <f t="shared" si="2"/>
        <v>0</v>
      </c>
      <c r="S122" s="149">
        <v>0</v>
      </c>
      <c r="T122" s="150">
        <f t="shared" si="3"/>
        <v>0</v>
      </c>
      <c r="AR122" s="151" t="s">
        <v>148</v>
      </c>
      <c r="AT122" s="151" t="s">
        <v>233</v>
      </c>
      <c r="AU122" s="151" t="s">
        <v>82</v>
      </c>
      <c r="AY122" s="16" t="s">
        <v>131</v>
      </c>
      <c r="BE122" s="152">
        <f t="shared" si="4"/>
        <v>0</v>
      </c>
      <c r="BF122" s="152">
        <f t="shared" si="5"/>
        <v>0</v>
      </c>
      <c r="BG122" s="152">
        <f t="shared" si="6"/>
        <v>0</v>
      </c>
      <c r="BH122" s="152">
        <f t="shared" si="7"/>
        <v>0</v>
      </c>
      <c r="BI122" s="152">
        <f t="shared" si="8"/>
        <v>0</v>
      </c>
      <c r="BJ122" s="16" t="s">
        <v>138</v>
      </c>
      <c r="BK122" s="152">
        <f t="shared" si="9"/>
        <v>0</v>
      </c>
      <c r="BL122" s="16" t="s">
        <v>137</v>
      </c>
      <c r="BM122" s="151" t="s">
        <v>137</v>
      </c>
    </row>
    <row r="123" spans="2:65" s="1" customFormat="1" ht="16.5" customHeight="1">
      <c r="B123" s="138"/>
      <c r="C123" s="168" t="s">
        <v>142</v>
      </c>
      <c r="D123" s="186" t="s">
        <v>233</v>
      </c>
      <c r="E123" s="169" t="s">
        <v>777</v>
      </c>
      <c r="F123" s="170" t="s">
        <v>778</v>
      </c>
      <c r="G123" s="171" t="s">
        <v>358</v>
      </c>
      <c r="H123" s="172">
        <v>40</v>
      </c>
      <c r="I123" s="173"/>
      <c r="J123" s="174">
        <f t="shared" si="0"/>
        <v>0</v>
      </c>
      <c r="K123" s="175"/>
      <c r="L123" s="176"/>
      <c r="M123" s="177" t="s">
        <v>1</v>
      </c>
      <c r="N123" s="178" t="s">
        <v>40</v>
      </c>
      <c r="P123" s="149">
        <f t="shared" si="1"/>
        <v>0</v>
      </c>
      <c r="Q123" s="149">
        <v>0</v>
      </c>
      <c r="R123" s="149">
        <f t="shared" si="2"/>
        <v>0</v>
      </c>
      <c r="S123" s="149">
        <v>0</v>
      </c>
      <c r="T123" s="150">
        <f t="shared" si="3"/>
        <v>0</v>
      </c>
      <c r="AR123" s="151" t="s">
        <v>148</v>
      </c>
      <c r="AT123" s="151" t="s">
        <v>233</v>
      </c>
      <c r="AU123" s="151" t="s">
        <v>82</v>
      </c>
      <c r="AY123" s="16" t="s">
        <v>131</v>
      </c>
      <c r="BE123" s="152">
        <f t="shared" si="4"/>
        <v>0</v>
      </c>
      <c r="BF123" s="152">
        <f t="shared" si="5"/>
        <v>0</v>
      </c>
      <c r="BG123" s="152">
        <f t="shared" si="6"/>
        <v>0</v>
      </c>
      <c r="BH123" s="152">
        <f t="shared" si="7"/>
        <v>0</v>
      </c>
      <c r="BI123" s="152">
        <f t="shared" si="8"/>
        <v>0</v>
      </c>
      <c r="BJ123" s="16" t="s">
        <v>138</v>
      </c>
      <c r="BK123" s="152">
        <f t="shared" si="9"/>
        <v>0</v>
      </c>
      <c r="BL123" s="16" t="s">
        <v>137</v>
      </c>
      <c r="BM123" s="151" t="s">
        <v>145</v>
      </c>
    </row>
    <row r="124" spans="2:65" s="1" customFormat="1" ht="16.5" customHeight="1">
      <c r="B124" s="138"/>
      <c r="C124" s="168" t="s">
        <v>137</v>
      </c>
      <c r="D124" s="186" t="s">
        <v>233</v>
      </c>
      <c r="E124" s="169" t="s">
        <v>779</v>
      </c>
      <c r="F124" s="170" t="s">
        <v>780</v>
      </c>
      <c r="G124" s="171" t="s">
        <v>358</v>
      </c>
      <c r="H124" s="172">
        <v>5</v>
      </c>
      <c r="I124" s="173"/>
      <c r="J124" s="174">
        <f t="shared" si="0"/>
        <v>0</v>
      </c>
      <c r="K124" s="175"/>
      <c r="L124" s="176"/>
      <c r="M124" s="177" t="s">
        <v>1</v>
      </c>
      <c r="N124" s="178" t="s">
        <v>40</v>
      </c>
      <c r="P124" s="149">
        <f t="shared" si="1"/>
        <v>0</v>
      </c>
      <c r="Q124" s="149">
        <v>0</v>
      </c>
      <c r="R124" s="149">
        <f t="shared" si="2"/>
        <v>0</v>
      </c>
      <c r="S124" s="149">
        <v>0</v>
      </c>
      <c r="T124" s="150">
        <f t="shared" si="3"/>
        <v>0</v>
      </c>
      <c r="AR124" s="151" t="s">
        <v>148</v>
      </c>
      <c r="AT124" s="151" t="s">
        <v>233</v>
      </c>
      <c r="AU124" s="151" t="s">
        <v>82</v>
      </c>
      <c r="AY124" s="16" t="s">
        <v>131</v>
      </c>
      <c r="BE124" s="152">
        <f t="shared" si="4"/>
        <v>0</v>
      </c>
      <c r="BF124" s="152">
        <f t="shared" si="5"/>
        <v>0</v>
      </c>
      <c r="BG124" s="152">
        <f t="shared" si="6"/>
        <v>0</v>
      </c>
      <c r="BH124" s="152">
        <f t="shared" si="7"/>
        <v>0</v>
      </c>
      <c r="BI124" s="152">
        <f t="shared" si="8"/>
        <v>0</v>
      </c>
      <c r="BJ124" s="16" t="s">
        <v>138</v>
      </c>
      <c r="BK124" s="152">
        <f t="shared" si="9"/>
        <v>0</v>
      </c>
      <c r="BL124" s="16" t="s">
        <v>137</v>
      </c>
      <c r="BM124" s="151" t="s">
        <v>148</v>
      </c>
    </row>
    <row r="125" spans="2:65" s="1" customFormat="1" ht="16.5" customHeight="1">
      <c r="B125" s="138"/>
      <c r="C125" s="168" t="s">
        <v>152</v>
      </c>
      <c r="D125" s="186" t="s">
        <v>233</v>
      </c>
      <c r="E125" s="169" t="s">
        <v>781</v>
      </c>
      <c r="F125" s="170" t="s">
        <v>782</v>
      </c>
      <c r="G125" s="171" t="s">
        <v>358</v>
      </c>
      <c r="H125" s="172">
        <v>50</v>
      </c>
      <c r="I125" s="173"/>
      <c r="J125" s="174">
        <f t="shared" si="0"/>
        <v>0</v>
      </c>
      <c r="K125" s="175"/>
      <c r="L125" s="176"/>
      <c r="M125" s="177" t="s">
        <v>1</v>
      </c>
      <c r="N125" s="178" t="s">
        <v>40</v>
      </c>
      <c r="P125" s="149">
        <f t="shared" si="1"/>
        <v>0</v>
      </c>
      <c r="Q125" s="149">
        <v>0</v>
      </c>
      <c r="R125" s="149">
        <f t="shared" si="2"/>
        <v>0</v>
      </c>
      <c r="S125" s="149">
        <v>0</v>
      </c>
      <c r="T125" s="150">
        <f t="shared" si="3"/>
        <v>0</v>
      </c>
      <c r="AR125" s="151" t="s">
        <v>148</v>
      </c>
      <c r="AT125" s="151" t="s">
        <v>233</v>
      </c>
      <c r="AU125" s="151" t="s">
        <v>82</v>
      </c>
      <c r="AY125" s="16" t="s">
        <v>131</v>
      </c>
      <c r="BE125" s="152">
        <f t="shared" si="4"/>
        <v>0</v>
      </c>
      <c r="BF125" s="152">
        <f t="shared" si="5"/>
        <v>0</v>
      </c>
      <c r="BG125" s="152">
        <f t="shared" si="6"/>
        <v>0</v>
      </c>
      <c r="BH125" s="152">
        <f t="shared" si="7"/>
        <v>0</v>
      </c>
      <c r="BI125" s="152">
        <f t="shared" si="8"/>
        <v>0</v>
      </c>
      <c r="BJ125" s="16" t="s">
        <v>138</v>
      </c>
      <c r="BK125" s="152">
        <f t="shared" si="9"/>
        <v>0</v>
      </c>
      <c r="BL125" s="16" t="s">
        <v>137</v>
      </c>
      <c r="BM125" s="151" t="s">
        <v>155</v>
      </c>
    </row>
    <row r="126" spans="2:65" s="1" customFormat="1" ht="16.5" customHeight="1">
      <c r="B126" s="138"/>
      <c r="C126" s="168" t="s">
        <v>145</v>
      </c>
      <c r="D126" s="186" t="s">
        <v>233</v>
      </c>
      <c r="E126" s="169" t="s">
        <v>783</v>
      </c>
      <c r="F126" s="170" t="s">
        <v>784</v>
      </c>
      <c r="G126" s="171" t="s">
        <v>358</v>
      </c>
      <c r="H126" s="172">
        <v>25</v>
      </c>
      <c r="I126" s="173"/>
      <c r="J126" s="174">
        <f t="shared" si="0"/>
        <v>0</v>
      </c>
      <c r="K126" s="175"/>
      <c r="L126" s="176"/>
      <c r="M126" s="177" t="s">
        <v>1</v>
      </c>
      <c r="N126" s="178" t="s">
        <v>40</v>
      </c>
      <c r="P126" s="149">
        <f t="shared" si="1"/>
        <v>0</v>
      </c>
      <c r="Q126" s="149">
        <v>0</v>
      </c>
      <c r="R126" s="149">
        <f t="shared" si="2"/>
        <v>0</v>
      </c>
      <c r="S126" s="149">
        <v>0</v>
      </c>
      <c r="T126" s="150">
        <f t="shared" si="3"/>
        <v>0</v>
      </c>
      <c r="AR126" s="151" t="s">
        <v>148</v>
      </c>
      <c r="AT126" s="151" t="s">
        <v>233</v>
      </c>
      <c r="AU126" s="151" t="s">
        <v>82</v>
      </c>
      <c r="AY126" s="16" t="s">
        <v>131</v>
      </c>
      <c r="BE126" s="152">
        <f t="shared" si="4"/>
        <v>0</v>
      </c>
      <c r="BF126" s="152">
        <f t="shared" si="5"/>
        <v>0</v>
      </c>
      <c r="BG126" s="152">
        <f t="shared" si="6"/>
        <v>0</v>
      </c>
      <c r="BH126" s="152">
        <f t="shared" si="7"/>
        <v>0</v>
      </c>
      <c r="BI126" s="152">
        <f t="shared" si="8"/>
        <v>0</v>
      </c>
      <c r="BJ126" s="16" t="s">
        <v>138</v>
      </c>
      <c r="BK126" s="152">
        <f t="shared" si="9"/>
        <v>0</v>
      </c>
      <c r="BL126" s="16" t="s">
        <v>137</v>
      </c>
      <c r="BM126" s="151" t="s">
        <v>159</v>
      </c>
    </row>
    <row r="127" spans="2:65" s="1" customFormat="1" ht="16.5" customHeight="1">
      <c r="B127" s="138"/>
      <c r="C127" s="168" t="s">
        <v>160</v>
      </c>
      <c r="D127" s="186" t="s">
        <v>233</v>
      </c>
      <c r="E127" s="169" t="s">
        <v>785</v>
      </c>
      <c r="F127" s="170" t="s">
        <v>786</v>
      </c>
      <c r="G127" s="171" t="s">
        <v>358</v>
      </c>
      <c r="H127" s="172">
        <v>25</v>
      </c>
      <c r="I127" s="173"/>
      <c r="J127" s="174">
        <f t="shared" si="0"/>
        <v>0</v>
      </c>
      <c r="K127" s="175"/>
      <c r="L127" s="176"/>
      <c r="M127" s="177" t="s">
        <v>1</v>
      </c>
      <c r="N127" s="178" t="s">
        <v>40</v>
      </c>
      <c r="P127" s="149">
        <f t="shared" si="1"/>
        <v>0</v>
      </c>
      <c r="Q127" s="149">
        <v>0</v>
      </c>
      <c r="R127" s="149">
        <f t="shared" si="2"/>
        <v>0</v>
      </c>
      <c r="S127" s="149">
        <v>0</v>
      </c>
      <c r="T127" s="150">
        <f t="shared" si="3"/>
        <v>0</v>
      </c>
      <c r="AR127" s="151" t="s">
        <v>148</v>
      </c>
      <c r="AT127" s="151" t="s">
        <v>233</v>
      </c>
      <c r="AU127" s="151" t="s">
        <v>82</v>
      </c>
      <c r="AY127" s="16" t="s">
        <v>131</v>
      </c>
      <c r="BE127" s="152">
        <f t="shared" si="4"/>
        <v>0</v>
      </c>
      <c r="BF127" s="152">
        <f t="shared" si="5"/>
        <v>0</v>
      </c>
      <c r="BG127" s="152">
        <f t="shared" si="6"/>
        <v>0</v>
      </c>
      <c r="BH127" s="152">
        <f t="shared" si="7"/>
        <v>0</v>
      </c>
      <c r="BI127" s="152">
        <f t="shared" si="8"/>
        <v>0</v>
      </c>
      <c r="BJ127" s="16" t="s">
        <v>138</v>
      </c>
      <c r="BK127" s="152">
        <f t="shared" si="9"/>
        <v>0</v>
      </c>
      <c r="BL127" s="16" t="s">
        <v>137</v>
      </c>
      <c r="BM127" s="151" t="s">
        <v>163</v>
      </c>
    </row>
    <row r="128" spans="2:65" s="1" customFormat="1" ht="16.5" customHeight="1">
      <c r="B128" s="138"/>
      <c r="C128" s="168" t="s">
        <v>148</v>
      </c>
      <c r="D128" s="186" t="s">
        <v>233</v>
      </c>
      <c r="E128" s="169" t="s">
        <v>787</v>
      </c>
      <c r="F128" s="170" t="s">
        <v>788</v>
      </c>
      <c r="G128" s="171" t="s">
        <v>358</v>
      </c>
      <c r="H128" s="172">
        <v>20</v>
      </c>
      <c r="I128" s="173"/>
      <c r="J128" s="174">
        <f t="shared" si="0"/>
        <v>0</v>
      </c>
      <c r="K128" s="175"/>
      <c r="L128" s="176"/>
      <c r="M128" s="177" t="s">
        <v>1</v>
      </c>
      <c r="N128" s="178" t="s">
        <v>40</v>
      </c>
      <c r="P128" s="149">
        <f t="shared" si="1"/>
        <v>0</v>
      </c>
      <c r="Q128" s="149">
        <v>0</v>
      </c>
      <c r="R128" s="149">
        <f t="shared" si="2"/>
        <v>0</v>
      </c>
      <c r="S128" s="149">
        <v>0</v>
      </c>
      <c r="T128" s="150">
        <f t="shared" si="3"/>
        <v>0</v>
      </c>
      <c r="AR128" s="151" t="s">
        <v>148</v>
      </c>
      <c r="AT128" s="151" t="s">
        <v>233</v>
      </c>
      <c r="AU128" s="151" t="s">
        <v>82</v>
      </c>
      <c r="AY128" s="16" t="s">
        <v>131</v>
      </c>
      <c r="BE128" s="152">
        <f t="shared" si="4"/>
        <v>0</v>
      </c>
      <c r="BF128" s="152">
        <f t="shared" si="5"/>
        <v>0</v>
      </c>
      <c r="BG128" s="152">
        <f t="shared" si="6"/>
        <v>0</v>
      </c>
      <c r="BH128" s="152">
        <f t="shared" si="7"/>
        <v>0</v>
      </c>
      <c r="BI128" s="152">
        <f t="shared" si="8"/>
        <v>0</v>
      </c>
      <c r="BJ128" s="16" t="s">
        <v>138</v>
      </c>
      <c r="BK128" s="152">
        <f t="shared" si="9"/>
        <v>0</v>
      </c>
      <c r="BL128" s="16" t="s">
        <v>137</v>
      </c>
      <c r="BM128" s="151" t="s">
        <v>167</v>
      </c>
    </row>
    <row r="129" spans="2:65" s="11" customFormat="1" ht="25.9" customHeight="1">
      <c r="B129" s="126"/>
      <c r="D129" s="127" t="s">
        <v>73</v>
      </c>
      <c r="E129" s="128" t="s">
        <v>725</v>
      </c>
      <c r="F129" s="128" t="s">
        <v>789</v>
      </c>
      <c r="I129" s="129"/>
      <c r="J129" s="130">
        <f>BK129</f>
        <v>0</v>
      </c>
      <c r="L129" s="126"/>
      <c r="M129" s="131"/>
      <c r="P129" s="132">
        <f>SUM(P130:P138)</f>
        <v>0</v>
      </c>
      <c r="R129" s="132">
        <f>SUM(R130:R138)</f>
        <v>0</v>
      </c>
      <c r="T129" s="133">
        <f>SUM(T130:T138)</f>
        <v>0</v>
      </c>
      <c r="AR129" s="127" t="s">
        <v>82</v>
      </c>
      <c r="AT129" s="134" t="s">
        <v>73</v>
      </c>
      <c r="AU129" s="134" t="s">
        <v>74</v>
      </c>
      <c r="AY129" s="127" t="s">
        <v>131</v>
      </c>
      <c r="BK129" s="135">
        <f>SUM(BK130:BK138)</f>
        <v>0</v>
      </c>
    </row>
    <row r="130" spans="2:65" s="1" customFormat="1" ht="16.5" customHeight="1">
      <c r="B130" s="138"/>
      <c r="C130" s="168" t="s">
        <v>169</v>
      </c>
      <c r="D130" s="186" t="s">
        <v>233</v>
      </c>
      <c r="E130" s="169" t="s">
        <v>790</v>
      </c>
      <c r="F130" s="170" t="s">
        <v>791</v>
      </c>
      <c r="G130" s="171" t="s">
        <v>358</v>
      </c>
      <c r="H130" s="172">
        <v>10</v>
      </c>
      <c r="I130" s="173"/>
      <c r="J130" s="174">
        <f t="shared" ref="J130:J138" si="10">ROUND(I130*H130,2)</f>
        <v>0</v>
      </c>
      <c r="K130" s="175"/>
      <c r="L130" s="176"/>
      <c r="M130" s="177" t="s">
        <v>1</v>
      </c>
      <c r="N130" s="178" t="s">
        <v>40</v>
      </c>
      <c r="P130" s="149">
        <f t="shared" ref="P130:P138" si="11">O130*H130</f>
        <v>0</v>
      </c>
      <c r="Q130" s="149">
        <v>0</v>
      </c>
      <c r="R130" s="149">
        <f t="shared" ref="R130:R138" si="12">Q130*H130</f>
        <v>0</v>
      </c>
      <c r="S130" s="149">
        <v>0</v>
      </c>
      <c r="T130" s="150">
        <f t="shared" ref="T130:T138" si="13">S130*H130</f>
        <v>0</v>
      </c>
      <c r="AR130" s="151" t="s">
        <v>148</v>
      </c>
      <c r="AT130" s="151" t="s">
        <v>233</v>
      </c>
      <c r="AU130" s="151" t="s">
        <v>82</v>
      </c>
      <c r="AY130" s="16" t="s">
        <v>131</v>
      </c>
      <c r="BE130" s="152">
        <f t="shared" ref="BE130:BE138" si="14">IF(N130="základná",J130,0)</f>
        <v>0</v>
      </c>
      <c r="BF130" s="152">
        <f t="shared" ref="BF130:BF138" si="15">IF(N130="znížená",J130,0)</f>
        <v>0</v>
      </c>
      <c r="BG130" s="152">
        <f t="shared" ref="BG130:BG138" si="16">IF(N130="zákl. prenesená",J130,0)</f>
        <v>0</v>
      </c>
      <c r="BH130" s="152">
        <f t="shared" ref="BH130:BH138" si="17">IF(N130="zníž. prenesená",J130,0)</f>
        <v>0</v>
      </c>
      <c r="BI130" s="152">
        <f t="shared" ref="BI130:BI138" si="18">IF(N130="nulová",J130,0)</f>
        <v>0</v>
      </c>
      <c r="BJ130" s="16" t="s">
        <v>138</v>
      </c>
      <c r="BK130" s="152">
        <f t="shared" ref="BK130:BK138" si="19">ROUND(I130*H130,2)</f>
        <v>0</v>
      </c>
      <c r="BL130" s="16" t="s">
        <v>137</v>
      </c>
      <c r="BM130" s="151" t="s">
        <v>172</v>
      </c>
    </row>
    <row r="131" spans="2:65" s="1" customFormat="1" ht="16.5" customHeight="1">
      <c r="B131" s="138"/>
      <c r="C131" s="168" t="s">
        <v>155</v>
      </c>
      <c r="D131" s="186" t="s">
        <v>233</v>
      </c>
      <c r="E131" s="169" t="s">
        <v>792</v>
      </c>
      <c r="F131" s="170" t="s">
        <v>793</v>
      </c>
      <c r="G131" s="171" t="s">
        <v>141</v>
      </c>
      <c r="H131" s="172">
        <v>12</v>
      </c>
      <c r="I131" s="173"/>
      <c r="J131" s="174">
        <f t="shared" si="10"/>
        <v>0</v>
      </c>
      <c r="K131" s="175"/>
      <c r="L131" s="176"/>
      <c r="M131" s="177" t="s">
        <v>1</v>
      </c>
      <c r="N131" s="178" t="s">
        <v>40</v>
      </c>
      <c r="P131" s="149">
        <f t="shared" si="11"/>
        <v>0</v>
      </c>
      <c r="Q131" s="149">
        <v>0</v>
      </c>
      <c r="R131" s="149">
        <f t="shared" si="12"/>
        <v>0</v>
      </c>
      <c r="S131" s="149">
        <v>0</v>
      </c>
      <c r="T131" s="150">
        <f t="shared" si="13"/>
        <v>0</v>
      </c>
      <c r="AR131" s="151" t="s">
        <v>148</v>
      </c>
      <c r="AT131" s="151" t="s">
        <v>233</v>
      </c>
      <c r="AU131" s="151" t="s">
        <v>82</v>
      </c>
      <c r="AY131" s="16" t="s">
        <v>131</v>
      </c>
      <c r="BE131" s="152">
        <f t="shared" si="14"/>
        <v>0</v>
      </c>
      <c r="BF131" s="152">
        <f t="shared" si="15"/>
        <v>0</v>
      </c>
      <c r="BG131" s="152">
        <f t="shared" si="16"/>
        <v>0</v>
      </c>
      <c r="BH131" s="152">
        <f t="shared" si="17"/>
        <v>0</v>
      </c>
      <c r="BI131" s="152">
        <f t="shared" si="18"/>
        <v>0</v>
      </c>
      <c r="BJ131" s="16" t="s">
        <v>138</v>
      </c>
      <c r="BK131" s="152">
        <f t="shared" si="19"/>
        <v>0</v>
      </c>
      <c r="BL131" s="16" t="s">
        <v>137</v>
      </c>
      <c r="BM131" s="151" t="s">
        <v>177</v>
      </c>
    </row>
    <row r="132" spans="2:65" s="1" customFormat="1" ht="16.5" customHeight="1">
      <c r="B132" s="138"/>
      <c r="C132" s="168" t="s">
        <v>178</v>
      </c>
      <c r="D132" s="186" t="s">
        <v>233</v>
      </c>
      <c r="E132" s="169" t="s">
        <v>794</v>
      </c>
      <c r="F132" s="170" t="s">
        <v>795</v>
      </c>
      <c r="G132" s="171" t="s">
        <v>141</v>
      </c>
      <c r="H132" s="172">
        <v>1</v>
      </c>
      <c r="I132" s="173"/>
      <c r="J132" s="174">
        <f t="shared" si="10"/>
        <v>0</v>
      </c>
      <c r="K132" s="175"/>
      <c r="L132" s="176"/>
      <c r="M132" s="177" t="s">
        <v>1</v>
      </c>
      <c r="N132" s="178" t="s">
        <v>40</v>
      </c>
      <c r="P132" s="149">
        <f t="shared" si="11"/>
        <v>0</v>
      </c>
      <c r="Q132" s="149">
        <v>0</v>
      </c>
      <c r="R132" s="149">
        <f t="shared" si="12"/>
        <v>0</v>
      </c>
      <c r="S132" s="149">
        <v>0</v>
      </c>
      <c r="T132" s="150">
        <f t="shared" si="13"/>
        <v>0</v>
      </c>
      <c r="AR132" s="151" t="s">
        <v>148</v>
      </c>
      <c r="AT132" s="151" t="s">
        <v>233</v>
      </c>
      <c r="AU132" s="151" t="s">
        <v>82</v>
      </c>
      <c r="AY132" s="16" t="s">
        <v>131</v>
      </c>
      <c r="BE132" s="152">
        <f t="shared" si="14"/>
        <v>0</v>
      </c>
      <c r="BF132" s="152">
        <f t="shared" si="15"/>
        <v>0</v>
      </c>
      <c r="BG132" s="152">
        <f t="shared" si="16"/>
        <v>0</v>
      </c>
      <c r="BH132" s="152">
        <f t="shared" si="17"/>
        <v>0</v>
      </c>
      <c r="BI132" s="152">
        <f t="shared" si="18"/>
        <v>0</v>
      </c>
      <c r="BJ132" s="16" t="s">
        <v>138</v>
      </c>
      <c r="BK132" s="152">
        <f t="shared" si="19"/>
        <v>0</v>
      </c>
      <c r="BL132" s="16" t="s">
        <v>137</v>
      </c>
      <c r="BM132" s="151" t="s">
        <v>181</v>
      </c>
    </row>
    <row r="133" spans="2:65" s="1" customFormat="1" ht="16.5" customHeight="1">
      <c r="B133" s="138"/>
      <c r="C133" s="168" t="s">
        <v>159</v>
      </c>
      <c r="D133" s="186" t="s">
        <v>233</v>
      </c>
      <c r="E133" s="169" t="s">
        <v>796</v>
      </c>
      <c r="F133" s="170" t="s">
        <v>797</v>
      </c>
      <c r="G133" s="171" t="s">
        <v>141</v>
      </c>
      <c r="H133" s="172">
        <v>3</v>
      </c>
      <c r="I133" s="173"/>
      <c r="J133" s="174">
        <f t="shared" si="10"/>
        <v>0</v>
      </c>
      <c r="K133" s="175"/>
      <c r="L133" s="176"/>
      <c r="M133" s="177" t="s">
        <v>1</v>
      </c>
      <c r="N133" s="178" t="s">
        <v>40</v>
      </c>
      <c r="P133" s="149">
        <f t="shared" si="11"/>
        <v>0</v>
      </c>
      <c r="Q133" s="149">
        <v>0</v>
      </c>
      <c r="R133" s="149">
        <f t="shared" si="12"/>
        <v>0</v>
      </c>
      <c r="S133" s="149">
        <v>0</v>
      </c>
      <c r="T133" s="150">
        <f t="shared" si="13"/>
        <v>0</v>
      </c>
      <c r="AR133" s="151" t="s">
        <v>148</v>
      </c>
      <c r="AT133" s="151" t="s">
        <v>233</v>
      </c>
      <c r="AU133" s="151" t="s">
        <v>82</v>
      </c>
      <c r="AY133" s="16" t="s">
        <v>131</v>
      </c>
      <c r="BE133" s="152">
        <f t="shared" si="14"/>
        <v>0</v>
      </c>
      <c r="BF133" s="152">
        <f t="shared" si="15"/>
        <v>0</v>
      </c>
      <c r="BG133" s="152">
        <f t="shared" si="16"/>
        <v>0</v>
      </c>
      <c r="BH133" s="152">
        <f t="shared" si="17"/>
        <v>0</v>
      </c>
      <c r="BI133" s="152">
        <f t="shared" si="18"/>
        <v>0</v>
      </c>
      <c r="BJ133" s="16" t="s">
        <v>138</v>
      </c>
      <c r="BK133" s="152">
        <f t="shared" si="19"/>
        <v>0</v>
      </c>
      <c r="BL133" s="16" t="s">
        <v>137</v>
      </c>
      <c r="BM133" s="151" t="s">
        <v>184</v>
      </c>
    </row>
    <row r="134" spans="2:65" s="1" customFormat="1" ht="16.5" customHeight="1">
      <c r="B134" s="138"/>
      <c r="C134" s="168" t="s">
        <v>185</v>
      </c>
      <c r="D134" s="186" t="s">
        <v>233</v>
      </c>
      <c r="E134" s="169" t="s">
        <v>798</v>
      </c>
      <c r="F134" s="170" t="s">
        <v>799</v>
      </c>
      <c r="G134" s="171" t="s">
        <v>141</v>
      </c>
      <c r="H134" s="172">
        <v>1</v>
      </c>
      <c r="I134" s="173"/>
      <c r="J134" s="174">
        <f t="shared" si="10"/>
        <v>0</v>
      </c>
      <c r="K134" s="175"/>
      <c r="L134" s="176"/>
      <c r="M134" s="177" t="s">
        <v>1</v>
      </c>
      <c r="N134" s="178" t="s">
        <v>40</v>
      </c>
      <c r="P134" s="149">
        <f t="shared" si="11"/>
        <v>0</v>
      </c>
      <c r="Q134" s="149">
        <v>0</v>
      </c>
      <c r="R134" s="149">
        <f t="shared" si="12"/>
        <v>0</v>
      </c>
      <c r="S134" s="149">
        <v>0</v>
      </c>
      <c r="T134" s="150">
        <f t="shared" si="13"/>
        <v>0</v>
      </c>
      <c r="AR134" s="151" t="s">
        <v>148</v>
      </c>
      <c r="AT134" s="151" t="s">
        <v>233</v>
      </c>
      <c r="AU134" s="151" t="s">
        <v>82</v>
      </c>
      <c r="AY134" s="16" t="s">
        <v>131</v>
      </c>
      <c r="BE134" s="152">
        <f t="shared" si="14"/>
        <v>0</v>
      </c>
      <c r="BF134" s="152">
        <f t="shared" si="15"/>
        <v>0</v>
      </c>
      <c r="BG134" s="152">
        <f t="shared" si="16"/>
        <v>0</v>
      </c>
      <c r="BH134" s="152">
        <f t="shared" si="17"/>
        <v>0</v>
      </c>
      <c r="BI134" s="152">
        <f t="shared" si="18"/>
        <v>0</v>
      </c>
      <c r="BJ134" s="16" t="s">
        <v>138</v>
      </c>
      <c r="BK134" s="152">
        <f t="shared" si="19"/>
        <v>0</v>
      </c>
      <c r="BL134" s="16" t="s">
        <v>137</v>
      </c>
      <c r="BM134" s="151" t="s">
        <v>188</v>
      </c>
    </row>
    <row r="135" spans="2:65" s="1" customFormat="1" ht="16.5" customHeight="1">
      <c r="B135" s="138"/>
      <c r="C135" s="168" t="s">
        <v>163</v>
      </c>
      <c r="D135" s="186" t="s">
        <v>233</v>
      </c>
      <c r="E135" s="169" t="s">
        <v>800</v>
      </c>
      <c r="F135" s="170" t="s">
        <v>801</v>
      </c>
      <c r="G135" s="171" t="s">
        <v>141</v>
      </c>
      <c r="H135" s="172">
        <v>1</v>
      </c>
      <c r="I135" s="173"/>
      <c r="J135" s="174">
        <f t="shared" si="10"/>
        <v>0</v>
      </c>
      <c r="K135" s="175"/>
      <c r="L135" s="176"/>
      <c r="M135" s="177" t="s">
        <v>1</v>
      </c>
      <c r="N135" s="178" t="s">
        <v>40</v>
      </c>
      <c r="P135" s="149">
        <f t="shared" si="11"/>
        <v>0</v>
      </c>
      <c r="Q135" s="149">
        <v>0</v>
      </c>
      <c r="R135" s="149">
        <f t="shared" si="12"/>
        <v>0</v>
      </c>
      <c r="S135" s="149">
        <v>0</v>
      </c>
      <c r="T135" s="150">
        <f t="shared" si="13"/>
        <v>0</v>
      </c>
      <c r="AR135" s="151" t="s">
        <v>148</v>
      </c>
      <c r="AT135" s="151" t="s">
        <v>233</v>
      </c>
      <c r="AU135" s="151" t="s">
        <v>82</v>
      </c>
      <c r="AY135" s="16" t="s">
        <v>131</v>
      </c>
      <c r="BE135" s="152">
        <f t="shared" si="14"/>
        <v>0</v>
      </c>
      <c r="BF135" s="152">
        <f t="shared" si="15"/>
        <v>0</v>
      </c>
      <c r="BG135" s="152">
        <f t="shared" si="16"/>
        <v>0</v>
      </c>
      <c r="BH135" s="152">
        <f t="shared" si="17"/>
        <v>0</v>
      </c>
      <c r="BI135" s="152">
        <f t="shared" si="18"/>
        <v>0</v>
      </c>
      <c r="BJ135" s="16" t="s">
        <v>138</v>
      </c>
      <c r="BK135" s="152">
        <f t="shared" si="19"/>
        <v>0</v>
      </c>
      <c r="BL135" s="16" t="s">
        <v>137</v>
      </c>
      <c r="BM135" s="151" t="s">
        <v>191</v>
      </c>
    </row>
    <row r="136" spans="2:65" s="1" customFormat="1" ht="16.5" customHeight="1">
      <c r="B136" s="138"/>
      <c r="C136" s="168" t="s">
        <v>192</v>
      </c>
      <c r="D136" s="186" t="s">
        <v>233</v>
      </c>
      <c r="E136" s="169" t="s">
        <v>802</v>
      </c>
      <c r="F136" s="170" t="s">
        <v>803</v>
      </c>
      <c r="G136" s="171" t="s">
        <v>141</v>
      </c>
      <c r="H136" s="172">
        <v>1</v>
      </c>
      <c r="I136" s="173"/>
      <c r="J136" s="174">
        <f t="shared" si="10"/>
        <v>0</v>
      </c>
      <c r="K136" s="175"/>
      <c r="L136" s="176"/>
      <c r="M136" s="177" t="s">
        <v>1</v>
      </c>
      <c r="N136" s="178" t="s">
        <v>40</v>
      </c>
      <c r="P136" s="149">
        <f t="shared" si="11"/>
        <v>0</v>
      </c>
      <c r="Q136" s="149">
        <v>0</v>
      </c>
      <c r="R136" s="149">
        <f t="shared" si="12"/>
        <v>0</v>
      </c>
      <c r="S136" s="149">
        <v>0</v>
      </c>
      <c r="T136" s="150">
        <f t="shared" si="13"/>
        <v>0</v>
      </c>
      <c r="AR136" s="151" t="s">
        <v>148</v>
      </c>
      <c r="AT136" s="151" t="s">
        <v>233</v>
      </c>
      <c r="AU136" s="151" t="s">
        <v>82</v>
      </c>
      <c r="AY136" s="16" t="s">
        <v>131</v>
      </c>
      <c r="BE136" s="152">
        <f t="shared" si="14"/>
        <v>0</v>
      </c>
      <c r="BF136" s="152">
        <f t="shared" si="15"/>
        <v>0</v>
      </c>
      <c r="BG136" s="152">
        <f t="shared" si="16"/>
        <v>0</v>
      </c>
      <c r="BH136" s="152">
        <f t="shared" si="17"/>
        <v>0</v>
      </c>
      <c r="BI136" s="152">
        <f t="shared" si="18"/>
        <v>0</v>
      </c>
      <c r="BJ136" s="16" t="s">
        <v>138</v>
      </c>
      <c r="BK136" s="152">
        <f t="shared" si="19"/>
        <v>0</v>
      </c>
      <c r="BL136" s="16" t="s">
        <v>137</v>
      </c>
      <c r="BM136" s="151" t="s">
        <v>195</v>
      </c>
    </row>
    <row r="137" spans="2:65" s="1" customFormat="1" ht="16.5" customHeight="1">
      <c r="B137" s="138"/>
      <c r="C137" s="168" t="s">
        <v>167</v>
      </c>
      <c r="D137" s="186" t="s">
        <v>233</v>
      </c>
      <c r="E137" s="169" t="s">
        <v>804</v>
      </c>
      <c r="F137" s="170" t="s">
        <v>805</v>
      </c>
      <c r="G137" s="171" t="s">
        <v>141</v>
      </c>
      <c r="H137" s="172">
        <v>1</v>
      </c>
      <c r="I137" s="173"/>
      <c r="J137" s="174">
        <f t="shared" si="10"/>
        <v>0</v>
      </c>
      <c r="K137" s="175"/>
      <c r="L137" s="176"/>
      <c r="M137" s="177" t="s">
        <v>1</v>
      </c>
      <c r="N137" s="178" t="s">
        <v>40</v>
      </c>
      <c r="P137" s="149">
        <f t="shared" si="11"/>
        <v>0</v>
      </c>
      <c r="Q137" s="149">
        <v>0</v>
      </c>
      <c r="R137" s="149">
        <f t="shared" si="12"/>
        <v>0</v>
      </c>
      <c r="S137" s="149">
        <v>0</v>
      </c>
      <c r="T137" s="150">
        <f t="shared" si="13"/>
        <v>0</v>
      </c>
      <c r="AR137" s="151" t="s">
        <v>148</v>
      </c>
      <c r="AT137" s="151" t="s">
        <v>233</v>
      </c>
      <c r="AU137" s="151" t="s">
        <v>82</v>
      </c>
      <c r="AY137" s="16" t="s">
        <v>131</v>
      </c>
      <c r="BE137" s="152">
        <f t="shared" si="14"/>
        <v>0</v>
      </c>
      <c r="BF137" s="152">
        <f t="shared" si="15"/>
        <v>0</v>
      </c>
      <c r="BG137" s="152">
        <f t="shared" si="16"/>
        <v>0</v>
      </c>
      <c r="BH137" s="152">
        <f t="shared" si="17"/>
        <v>0</v>
      </c>
      <c r="BI137" s="152">
        <f t="shared" si="18"/>
        <v>0</v>
      </c>
      <c r="BJ137" s="16" t="s">
        <v>138</v>
      </c>
      <c r="BK137" s="152">
        <f t="shared" si="19"/>
        <v>0</v>
      </c>
      <c r="BL137" s="16" t="s">
        <v>137</v>
      </c>
      <c r="BM137" s="151" t="s">
        <v>199</v>
      </c>
    </row>
    <row r="138" spans="2:65" s="1" customFormat="1" ht="24.2" customHeight="1">
      <c r="B138" s="138"/>
      <c r="C138" s="139" t="s">
        <v>200</v>
      </c>
      <c r="D138" s="185" t="s">
        <v>133</v>
      </c>
      <c r="E138" s="140" t="s">
        <v>806</v>
      </c>
      <c r="F138" s="141" t="s">
        <v>807</v>
      </c>
      <c r="G138" s="142" t="s">
        <v>808</v>
      </c>
      <c r="H138" s="143">
        <v>1</v>
      </c>
      <c r="I138" s="144"/>
      <c r="J138" s="145">
        <f t="shared" si="10"/>
        <v>0</v>
      </c>
      <c r="K138" s="146"/>
      <c r="L138" s="31"/>
      <c r="M138" s="147" t="s">
        <v>1</v>
      </c>
      <c r="N138" s="148" t="s">
        <v>40</v>
      </c>
      <c r="P138" s="149">
        <f t="shared" si="11"/>
        <v>0</v>
      </c>
      <c r="Q138" s="149">
        <v>0</v>
      </c>
      <c r="R138" s="149">
        <f t="shared" si="12"/>
        <v>0</v>
      </c>
      <c r="S138" s="149">
        <v>0</v>
      </c>
      <c r="T138" s="150">
        <f t="shared" si="13"/>
        <v>0</v>
      </c>
      <c r="AR138" s="151" t="s">
        <v>137</v>
      </c>
      <c r="AT138" s="151" t="s">
        <v>133</v>
      </c>
      <c r="AU138" s="151" t="s">
        <v>82</v>
      </c>
      <c r="AY138" s="16" t="s">
        <v>131</v>
      </c>
      <c r="BE138" s="152">
        <f t="shared" si="14"/>
        <v>0</v>
      </c>
      <c r="BF138" s="152">
        <f t="shared" si="15"/>
        <v>0</v>
      </c>
      <c r="BG138" s="152">
        <f t="shared" si="16"/>
        <v>0</v>
      </c>
      <c r="BH138" s="152">
        <f t="shared" si="17"/>
        <v>0</v>
      </c>
      <c r="BI138" s="152">
        <f t="shared" si="18"/>
        <v>0</v>
      </c>
      <c r="BJ138" s="16" t="s">
        <v>138</v>
      </c>
      <c r="BK138" s="152">
        <f t="shared" si="19"/>
        <v>0</v>
      </c>
      <c r="BL138" s="16" t="s">
        <v>137</v>
      </c>
      <c r="BM138" s="151" t="s">
        <v>203</v>
      </c>
    </row>
    <row r="139" spans="2:65" s="11" customFormat="1" ht="25.9" customHeight="1">
      <c r="B139" s="126"/>
      <c r="D139" s="127" t="s">
        <v>73</v>
      </c>
      <c r="E139" s="128" t="s">
        <v>750</v>
      </c>
      <c r="F139" s="128" t="s">
        <v>809</v>
      </c>
      <c r="I139" s="129"/>
      <c r="J139" s="130">
        <f>BK139</f>
        <v>0</v>
      </c>
      <c r="L139" s="126"/>
      <c r="M139" s="131"/>
      <c r="P139" s="132">
        <f>SUM(P140:P142)</f>
        <v>0</v>
      </c>
      <c r="R139" s="132">
        <f>SUM(R140:R142)</f>
        <v>0</v>
      </c>
      <c r="T139" s="133">
        <f>SUM(T140:T142)</f>
        <v>0</v>
      </c>
      <c r="AR139" s="127" t="s">
        <v>82</v>
      </c>
      <c r="AT139" s="134" t="s">
        <v>73</v>
      </c>
      <c r="AU139" s="134" t="s">
        <v>74</v>
      </c>
      <c r="AY139" s="127" t="s">
        <v>131</v>
      </c>
      <c r="BK139" s="135">
        <f>SUM(BK140:BK142)</f>
        <v>0</v>
      </c>
    </row>
    <row r="140" spans="2:65" s="1" customFormat="1" ht="16.5" customHeight="1">
      <c r="B140" s="138"/>
      <c r="C140" s="139" t="s">
        <v>7</v>
      </c>
      <c r="D140" s="185" t="s">
        <v>133</v>
      </c>
      <c r="E140" s="140" t="s">
        <v>810</v>
      </c>
      <c r="F140" s="141" t="s">
        <v>811</v>
      </c>
      <c r="G140" s="142" t="s">
        <v>696</v>
      </c>
      <c r="H140" s="143">
        <v>80</v>
      </c>
      <c r="I140" s="144"/>
      <c r="J140" s="145">
        <f>ROUND(I140*H140,2)</f>
        <v>0</v>
      </c>
      <c r="K140" s="146"/>
      <c r="L140" s="31"/>
      <c r="M140" s="147" t="s">
        <v>1</v>
      </c>
      <c r="N140" s="148" t="s">
        <v>40</v>
      </c>
      <c r="P140" s="149">
        <f>O140*H140</f>
        <v>0</v>
      </c>
      <c r="Q140" s="149">
        <v>0</v>
      </c>
      <c r="R140" s="149">
        <f>Q140*H140</f>
        <v>0</v>
      </c>
      <c r="S140" s="149">
        <v>0</v>
      </c>
      <c r="T140" s="150">
        <f>S140*H140</f>
        <v>0</v>
      </c>
      <c r="AR140" s="151" t="s">
        <v>137</v>
      </c>
      <c r="AT140" s="151" t="s">
        <v>133</v>
      </c>
      <c r="AU140" s="151" t="s">
        <v>82</v>
      </c>
      <c r="AY140" s="16" t="s">
        <v>131</v>
      </c>
      <c r="BE140" s="152">
        <f>IF(N140="základná",J140,0)</f>
        <v>0</v>
      </c>
      <c r="BF140" s="152">
        <f>IF(N140="znížená",J140,0)</f>
        <v>0</v>
      </c>
      <c r="BG140" s="152">
        <f>IF(N140="zákl. prenesená",J140,0)</f>
        <v>0</v>
      </c>
      <c r="BH140" s="152">
        <f>IF(N140="zníž. prenesená",J140,0)</f>
        <v>0</v>
      </c>
      <c r="BI140" s="152">
        <f>IF(N140="nulová",J140,0)</f>
        <v>0</v>
      </c>
      <c r="BJ140" s="16" t="s">
        <v>138</v>
      </c>
      <c r="BK140" s="152">
        <f>ROUND(I140*H140,2)</f>
        <v>0</v>
      </c>
      <c r="BL140" s="16" t="s">
        <v>137</v>
      </c>
      <c r="BM140" s="151" t="s">
        <v>206</v>
      </c>
    </row>
    <row r="141" spans="2:65" s="1" customFormat="1" ht="16.5" customHeight="1">
      <c r="B141" s="138"/>
      <c r="C141" s="139" t="s">
        <v>245</v>
      </c>
      <c r="D141" s="185" t="s">
        <v>133</v>
      </c>
      <c r="E141" s="140" t="s">
        <v>812</v>
      </c>
      <c r="F141" s="141" t="s">
        <v>813</v>
      </c>
      <c r="G141" s="142" t="s">
        <v>712</v>
      </c>
      <c r="H141" s="143">
        <v>1</v>
      </c>
      <c r="I141" s="144"/>
      <c r="J141" s="145">
        <f>ROUND(I141*H141,2)</f>
        <v>0</v>
      </c>
      <c r="K141" s="146"/>
      <c r="L141" s="31"/>
      <c r="M141" s="147" t="s">
        <v>1</v>
      </c>
      <c r="N141" s="148" t="s">
        <v>40</v>
      </c>
      <c r="P141" s="149">
        <f>O141*H141</f>
        <v>0</v>
      </c>
      <c r="Q141" s="149">
        <v>0</v>
      </c>
      <c r="R141" s="149">
        <f>Q141*H141</f>
        <v>0</v>
      </c>
      <c r="S141" s="149">
        <v>0</v>
      </c>
      <c r="T141" s="150">
        <f>S141*H141</f>
        <v>0</v>
      </c>
      <c r="AR141" s="151" t="s">
        <v>137</v>
      </c>
      <c r="AT141" s="151" t="s">
        <v>133</v>
      </c>
      <c r="AU141" s="151" t="s">
        <v>82</v>
      </c>
      <c r="AY141" s="16" t="s">
        <v>131</v>
      </c>
      <c r="BE141" s="152">
        <f>IF(N141="základná",J141,0)</f>
        <v>0</v>
      </c>
      <c r="BF141" s="152">
        <f>IF(N141="znížená",J141,0)</f>
        <v>0</v>
      </c>
      <c r="BG141" s="152">
        <f>IF(N141="zákl. prenesená",J141,0)</f>
        <v>0</v>
      </c>
      <c r="BH141" s="152">
        <f>IF(N141="zníž. prenesená",J141,0)</f>
        <v>0</v>
      </c>
      <c r="BI141" s="152">
        <f>IF(N141="nulová",J141,0)</f>
        <v>0</v>
      </c>
      <c r="BJ141" s="16" t="s">
        <v>138</v>
      </c>
      <c r="BK141" s="152">
        <f>ROUND(I141*H141,2)</f>
        <v>0</v>
      </c>
      <c r="BL141" s="16" t="s">
        <v>137</v>
      </c>
      <c r="BM141" s="151" t="s">
        <v>210</v>
      </c>
    </row>
    <row r="142" spans="2:65" s="1" customFormat="1" ht="16.5" customHeight="1">
      <c r="B142" s="138"/>
      <c r="C142" s="139" t="s">
        <v>191</v>
      </c>
      <c r="D142" s="185" t="s">
        <v>133</v>
      </c>
      <c r="E142" s="140" t="s">
        <v>814</v>
      </c>
      <c r="F142" s="141" t="s">
        <v>815</v>
      </c>
      <c r="G142" s="142" t="s">
        <v>712</v>
      </c>
      <c r="H142" s="143">
        <v>1</v>
      </c>
      <c r="I142" s="144"/>
      <c r="J142" s="145">
        <f>ROUND(I142*H142,2)</f>
        <v>0</v>
      </c>
      <c r="K142" s="146"/>
      <c r="L142" s="31"/>
      <c r="M142" s="187" t="s">
        <v>1</v>
      </c>
      <c r="N142" s="188" t="s">
        <v>40</v>
      </c>
      <c r="O142" s="189"/>
      <c r="P142" s="190">
        <f>O142*H142</f>
        <v>0</v>
      </c>
      <c r="Q142" s="190">
        <v>0</v>
      </c>
      <c r="R142" s="190">
        <f>Q142*H142</f>
        <v>0</v>
      </c>
      <c r="S142" s="190">
        <v>0</v>
      </c>
      <c r="T142" s="191">
        <f>S142*H142</f>
        <v>0</v>
      </c>
      <c r="AR142" s="151" t="s">
        <v>137</v>
      </c>
      <c r="AT142" s="151" t="s">
        <v>133</v>
      </c>
      <c r="AU142" s="151" t="s">
        <v>82</v>
      </c>
      <c r="AY142" s="16" t="s">
        <v>131</v>
      </c>
      <c r="BE142" s="152">
        <f>IF(N142="základná",J142,0)</f>
        <v>0</v>
      </c>
      <c r="BF142" s="152">
        <f>IF(N142="znížená",J142,0)</f>
        <v>0</v>
      </c>
      <c r="BG142" s="152">
        <f>IF(N142="zákl. prenesená",J142,0)</f>
        <v>0</v>
      </c>
      <c r="BH142" s="152">
        <f>IF(N142="zníž. prenesená",J142,0)</f>
        <v>0</v>
      </c>
      <c r="BI142" s="152">
        <f>IF(N142="nulová",J142,0)</f>
        <v>0</v>
      </c>
      <c r="BJ142" s="16" t="s">
        <v>138</v>
      </c>
      <c r="BK142" s="152">
        <f>ROUND(I142*H142,2)</f>
        <v>0</v>
      </c>
      <c r="BL142" s="16" t="s">
        <v>137</v>
      </c>
      <c r="BM142" s="151" t="s">
        <v>213</v>
      </c>
    </row>
    <row r="143" spans="2:65" s="1" customFormat="1" ht="6.95" customHeight="1">
      <c r="B143" s="46"/>
      <c r="C143" s="47"/>
      <c r="D143" s="47"/>
      <c r="E143" s="47"/>
      <c r="F143" s="47"/>
      <c r="G143" s="47"/>
      <c r="H143" s="47"/>
      <c r="I143" s="47"/>
      <c r="J143" s="47"/>
      <c r="K143" s="47"/>
      <c r="L143" s="31"/>
    </row>
  </sheetData>
  <autoFilter ref="C118:K142" xr:uid="{00000000-0009-0000-0000-000005000000}"/>
  <mergeCells count="9">
    <mergeCell ref="E87:H87"/>
    <mergeCell ref="E109:H109"/>
    <mergeCell ref="E111:H111"/>
    <mergeCell ref="L2:V2"/>
    <mergeCell ref="E7:H7"/>
    <mergeCell ref="E9:H9"/>
    <mergeCell ref="E18:H18"/>
    <mergeCell ref="E27:H27"/>
    <mergeCell ref="E85:H85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6</vt:i4>
      </vt:variant>
      <vt:variant>
        <vt:lpstr>Pomenované rozsahy</vt:lpstr>
      </vt:variant>
      <vt:variant>
        <vt:i4>12</vt:i4>
      </vt:variant>
    </vt:vector>
  </HeadingPairs>
  <TitlesOfParts>
    <vt:vector size="18" baseType="lpstr">
      <vt:lpstr>Rekapitulácia stavby</vt:lpstr>
      <vt:lpstr>01 - Architektonicko stav...</vt:lpstr>
      <vt:lpstr>02 - Zdravotechnika</vt:lpstr>
      <vt:lpstr>03 - Elektroinštalácia</vt:lpstr>
      <vt:lpstr>04 - Technológia</vt:lpstr>
      <vt:lpstr>04-1 - Technológia - elek...</vt:lpstr>
      <vt:lpstr>'01 - Architektonicko stav...'!Názvy_tlače</vt:lpstr>
      <vt:lpstr>'02 - Zdravotechnika'!Názvy_tlače</vt:lpstr>
      <vt:lpstr>'03 - Elektroinštalácia'!Názvy_tlače</vt:lpstr>
      <vt:lpstr>'04 - Technológia'!Názvy_tlače</vt:lpstr>
      <vt:lpstr>'04-1 - Technológia - elek...'!Názvy_tlače</vt:lpstr>
      <vt:lpstr>'Rekapitulácia stavby'!Názvy_tlače</vt:lpstr>
      <vt:lpstr>'01 - Architektonicko stav...'!Oblasť_tlače</vt:lpstr>
      <vt:lpstr>'02 - Zdravotechnika'!Oblasť_tlače</vt:lpstr>
      <vt:lpstr>'03 - Elektroinštalácia'!Oblasť_tlače</vt:lpstr>
      <vt:lpstr>'04 - Technológia'!Oblasť_tlače</vt:lpstr>
      <vt:lpstr>'04-1 - Technológia - elek...'!Oblasť_tlače</vt:lpstr>
      <vt:lpstr>'Rekapitulácia stavby'!Oblasť_tlače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DESKTOP-257U4MS\Szaricka</dc:creator>
  <cp:lastModifiedBy>Ivuš Ivuš</cp:lastModifiedBy>
  <dcterms:created xsi:type="dcterms:W3CDTF">2026-01-27T18:18:56Z</dcterms:created>
  <dcterms:modified xsi:type="dcterms:W3CDTF">2026-01-28T09:45:34Z</dcterms:modified>
</cp:coreProperties>
</file>