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Žiadanka Revitalizácia športových ihrísk pri ZŠ martinská, Žilina - príprava územia opakovanie súťaže\"/>
    </mc:Choice>
  </mc:AlternateContent>
  <bookViews>
    <workbookView xWindow="0" yWindow="0" windowWidth="11760" windowHeight="4185" firstSheet="1" activeTab="1"/>
  </bookViews>
  <sheets>
    <sheet name="Rekapitulácia stavby" sheetId="1" state="veryHidden" r:id="rId1"/>
    <sheet name="y - Príprava územia" sheetId="2" r:id="rId2"/>
  </sheets>
  <definedNames>
    <definedName name="_xlnm._FilterDatabase" localSheetId="1" hidden="1">'y - Príprava územia'!$C$118:$K$130</definedName>
    <definedName name="_xlnm.Print_Titles" localSheetId="0">'Rekapitulácia stavby'!$92:$92</definedName>
    <definedName name="_xlnm.Print_Titles" localSheetId="1">'y - Príprava územia'!$118:$118</definedName>
    <definedName name="_xlnm.Print_Area" localSheetId="0">'Rekapitulácia stavby'!$D$4:$AO$76,'Rekapitulácia stavby'!$C$82:$AQ$96</definedName>
    <definedName name="_xlnm.Print_Area" localSheetId="1">'y - Príprava územia'!$C$106:$J$130</definedName>
  </definedNames>
  <calcPr calcId="152511"/>
</workbook>
</file>

<file path=xl/calcChain.xml><?xml version="1.0" encoding="utf-8"?>
<calcChain xmlns="http://schemas.openxmlformats.org/spreadsheetml/2006/main">
  <c r="J37" i="2" l="1"/>
  <c r="J36" i="2"/>
  <c r="AY95" i="1" s="1"/>
  <c r="J35" i="2"/>
  <c r="AX95" i="1" s="1"/>
  <c r="BI130" i="2"/>
  <c r="BH130" i="2"/>
  <c r="BG130" i="2"/>
  <c r="BE130" i="2"/>
  <c r="T130" i="2"/>
  <c r="R130" i="2"/>
  <c r="P130" i="2"/>
  <c r="BI129" i="2"/>
  <c r="BH129" i="2"/>
  <c r="BG129" i="2"/>
  <c r="BE129" i="2"/>
  <c r="T129" i="2"/>
  <c r="R129" i="2"/>
  <c r="P129" i="2"/>
  <c r="BI128" i="2"/>
  <c r="BH128" i="2"/>
  <c r="BG128" i="2"/>
  <c r="BE128" i="2"/>
  <c r="T128" i="2"/>
  <c r="R128" i="2"/>
  <c r="P128" i="2"/>
  <c r="BI127" i="2"/>
  <c r="BH127" i="2"/>
  <c r="BG127" i="2"/>
  <c r="BE127" i="2"/>
  <c r="T127" i="2"/>
  <c r="R127" i="2"/>
  <c r="P127" i="2"/>
  <c r="BI125" i="2"/>
  <c r="BH125" i="2"/>
  <c r="BG125" i="2"/>
  <c r="BE125" i="2"/>
  <c r="T125" i="2"/>
  <c r="R125" i="2"/>
  <c r="P125" i="2"/>
  <c r="BI124" i="2"/>
  <c r="BH124" i="2"/>
  <c r="BG124" i="2"/>
  <c r="BE124" i="2"/>
  <c r="T124" i="2"/>
  <c r="R124" i="2"/>
  <c r="P124" i="2"/>
  <c r="BI123" i="2"/>
  <c r="BH123" i="2"/>
  <c r="BG123" i="2"/>
  <c r="BE123" i="2"/>
  <c r="T123" i="2"/>
  <c r="R123" i="2"/>
  <c r="P123" i="2"/>
  <c r="BI122" i="2"/>
  <c r="BH122" i="2"/>
  <c r="BG122" i="2"/>
  <c r="BE122" i="2"/>
  <c r="T122" i="2"/>
  <c r="R122" i="2"/>
  <c r="P122" i="2"/>
  <c r="J116" i="2"/>
  <c r="J115" i="2"/>
  <c r="F115" i="2"/>
  <c r="F113" i="2"/>
  <c r="E111" i="2"/>
  <c r="J92" i="2"/>
  <c r="J91" i="2"/>
  <c r="F91" i="2"/>
  <c r="F89" i="2"/>
  <c r="E87" i="2"/>
  <c r="J18" i="2"/>
  <c r="E18" i="2"/>
  <c r="F116" i="2"/>
  <c r="J17" i="2"/>
  <c r="J12" i="2"/>
  <c r="J113" i="2" s="1"/>
  <c r="E7" i="2"/>
  <c r="E85" i="2" s="1"/>
  <c r="L90" i="1"/>
  <c r="AM90" i="1"/>
  <c r="AM89" i="1"/>
  <c r="L89" i="1"/>
  <c r="AM87" i="1"/>
  <c r="L87" i="1"/>
  <c r="L85" i="1"/>
  <c r="L84" i="1"/>
  <c r="BK130" i="2"/>
  <c r="BK129" i="2"/>
  <c r="J128" i="2"/>
  <c r="J127" i="2"/>
  <c r="BK125" i="2"/>
  <c r="J124" i="2"/>
  <c r="BK123" i="2"/>
  <c r="BK122" i="2"/>
  <c r="J130" i="2"/>
  <c r="J129" i="2"/>
  <c r="BK128" i="2"/>
  <c r="BK127" i="2"/>
  <c r="J125" i="2"/>
  <c r="BK124" i="2"/>
  <c r="J123" i="2"/>
  <c r="J122" i="2"/>
  <c r="AS94" i="1"/>
  <c r="R126" i="2" l="1"/>
  <c r="BK121" i="2"/>
  <c r="J121" i="2" s="1"/>
  <c r="J98" i="2" s="1"/>
  <c r="P121" i="2"/>
  <c r="R121" i="2"/>
  <c r="R120" i="2" s="1"/>
  <c r="R119" i="2" s="1"/>
  <c r="T121" i="2"/>
  <c r="BK126" i="2"/>
  <c r="J126" i="2" s="1"/>
  <c r="J99" i="2" s="1"/>
  <c r="P126" i="2"/>
  <c r="T126" i="2"/>
  <c r="J89" i="2"/>
  <c r="F92" i="2"/>
  <c r="E109" i="2"/>
  <c r="BF122" i="2"/>
  <c r="BF124" i="2"/>
  <c r="BF125" i="2"/>
  <c r="BF123" i="2"/>
  <c r="BF127" i="2"/>
  <c r="BF128" i="2"/>
  <c r="BF129" i="2"/>
  <c r="BF130" i="2"/>
  <c r="J33" i="2"/>
  <c r="AV95" i="1" s="1"/>
  <c r="F37" i="2"/>
  <c r="BD95" i="1" s="1"/>
  <c r="BD94" i="1" s="1"/>
  <c r="W33" i="1" s="1"/>
  <c r="F33" i="2"/>
  <c r="AZ95" i="1" s="1"/>
  <c r="AZ94" i="1" s="1"/>
  <c r="W29" i="1" s="1"/>
  <c r="F36" i="2"/>
  <c r="BC95" i="1" s="1"/>
  <c r="BC94" i="1" s="1"/>
  <c r="AY94" i="1" s="1"/>
  <c r="F35" i="2"/>
  <c r="BB95" i="1" s="1"/>
  <c r="BB94" i="1" s="1"/>
  <c r="W31" i="1" s="1"/>
  <c r="P120" i="2" l="1"/>
  <c r="P119" i="2"/>
  <c r="AU95" i="1" s="1"/>
  <c r="AU94" i="1" s="1"/>
  <c r="T120" i="2"/>
  <c r="T119" i="2" s="1"/>
  <c r="BK120" i="2"/>
  <c r="J120" i="2" s="1"/>
  <c r="J97" i="2" s="1"/>
  <c r="W32" i="1"/>
  <c r="F34" i="2"/>
  <c r="BA95" i="1"/>
  <c r="BA94" i="1" s="1"/>
  <c r="W30" i="1" s="1"/>
  <c r="AX94" i="1"/>
  <c r="AV94" i="1"/>
  <c r="AK29" i="1" s="1"/>
  <c r="J34" i="2"/>
  <c r="AW95" i="1" s="1"/>
  <c r="AT95" i="1" s="1"/>
  <c r="BK119" i="2" l="1"/>
  <c r="J119" i="2"/>
  <c r="J96" i="2" s="1"/>
  <c r="AW94" i="1"/>
  <c r="AK30" i="1" s="1"/>
  <c r="AT94" i="1" l="1"/>
  <c r="J30" i="2"/>
  <c r="AG95" i="1" s="1"/>
  <c r="AG94" i="1" s="1"/>
  <c r="AK26" i="1" s="1"/>
  <c r="AK35" i="1" s="1"/>
  <c r="AN94" i="1" l="1"/>
  <c r="AN95" i="1"/>
  <c r="J39" i="2"/>
</calcChain>
</file>

<file path=xl/sharedStrings.xml><?xml version="1.0" encoding="utf-8"?>
<sst xmlns="http://schemas.openxmlformats.org/spreadsheetml/2006/main" count="384" uniqueCount="150">
  <si>
    <t>Export Komplet</t>
  </si>
  <si>
    <t/>
  </si>
  <si>
    <t>2.0</t>
  </si>
  <si>
    <t>False</t>
  </si>
  <si>
    <t>{9ab2b0b5-ba1d-4ff3-b12d-14f448ba2a71}</t>
  </si>
  <si>
    <t>&gt;&gt;  skryté stĺpce  &lt;&lt;</t>
  </si>
  <si>
    <t>0,01</t>
  </si>
  <si>
    <t>20</t>
  </si>
  <si>
    <t>REKAPITULÁCIA STAVBY</t>
  </si>
  <si>
    <t>v ---  nižšie sa nachádzajú doplnkové a pomocné údaje k zostavám  --- v</t>
  </si>
  <si>
    <t>Návod na vyplnenie</t>
  </si>
  <si>
    <t>0,001</t>
  </si>
  <si>
    <t>Kód:</t>
  </si>
  <si>
    <t>05-21PA1</t>
  </si>
  <si>
    <t>Meniť je možné iba bunky so žltým podfarbením!_x000D_
_x000D_
1) na prvom liste Rekapitulácie stavby vyplňte v zostave_x000D_
_x000D_
    a) Rekapitulácia stavby_x000D_
       - údaje o Zhotoviteľovi_x000D_
         (prenesú sa do ostatných zostáv aj v iných listoch)_x000D_
_x000D_
    b) Rekapitulácia objektov stavby_x000D_
       - potrebné Ostatné náklady_x000D_
_x000D_
2) na vybraných listoch vyplňte v zostave_x000D_
_x000D_
    a) Krycí list_x000D_
       - údaje o Zhotoviteľovi, pokiaľ sa líšia od údajov o Zhotoviteľovi na Rekapitulácii stavby_x000D_
         (údaje se prenesú do ostatných zostav v danom liste)_x000D_
_x000D_
    b) Rekapitulácia rozpočtu_x000D_
       - potrebné Ostatné náklady_x000D_
_x000D_
    c) Celkové náklady za stavbu_x000D_
       - ceny na položkách_x000D_
       - množstvo, pokiaľ má žlté podfarbenie_x000D_
       - a v prípade potreby poznámku (tá je v skrytom stĺpci)</t>
  </si>
  <si>
    <t>Stavba:</t>
  </si>
  <si>
    <t>Revitalizácia športových ihrísk pri ZŠ Martinská, Žilina - PRÍPOČTY</t>
  </si>
  <si>
    <t>JKSO:</t>
  </si>
  <si>
    <t>KS:</t>
  </si>
  <si>
    <t>Miesto:</t>
  </si>
  <si>
    <t>ZŠ Martinská</t>
  </si>
  <si>
    <t>Dátum:</t>
  </si>
  <si>
    <t>1. 4. 2020</t>
  </si>
  <si>
    <t>Objednávateľ:</t>
  </si>
  <si>
    <t>IČO:</t>
  </si>
  <si>
    <t>Mesto Žilina</t>
  </si>
  <si>
    <t>IČ DPH:</t>
  </si>
  <si>
    <t>Zhotoviteľ:</t>
  </si>
  <si>
    <t>Vyplň údaj</t>
  </si>
  <si>
    <t>Projektant:</t>
  </si>
  <si>
    <t>A.R.K. ateliér s.r.o., Žilina</t>
  </si>
  <si>
    <t>True</t>
  </si>
  <si>
    <t>Spracovateľ:</t>
  </si>
  <si>
    <t>Miroslav Holeš</t>
  </si>
  <si>
    <t>Poznámka:</t>
  </si>
  <si>
    <t>Neoddeliteľnou a nadradenou súčasťou rozpočtov je technická správa a výkresová časť projektovej dokumentácie. Názvy položiek neobsahujú úplný technický popis, ani iné podrobnosti spôsobu zhotovenia. Tie sú zrejmé z technickej správy, výkresovej časti projektu, alebo technologických postupov predpísaných výrobcami stavebných hmôt, polotovarov a stavebných technológií._x000D_
Ak je v popisoch položiek uvedený názov výrobcu, obchodné označenie, alebo iný výraz smerujúci na konkrétny výrobok, je tak len preto, aby bol dostatočne presne opísaný predmet dodávky alebo stavebnej práce. Takýto popis nie je možné považovať za priame určenie, ale len ako príklad použitia.</t>
  </si>
  <si>
    <t>Cena bez DPH</t>
  </si>
  <si>
    <t>Sadzba dane</t>
  </si>
  <si>
    <t>Základ dane</t>
  </si>
  <si>
    <t>Výška dane</t>
  </si>
  <si>
    <t>DPH</t>
  </si>
  <si>
    <t>základná</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</si>
  <si>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</si>
  <si>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</si>
  <si>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</si>
  <si>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</si>
  <si>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</si>
  <si>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</si>
  <si>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</si>
  <si>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</si>
  <si>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</si>
  <si>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</si>
  <si>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</si>
  <si>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</si>
  <si>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</si>
  <si>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</si>
  <si>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</si>
  <si>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</si>
  <si>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Popis</t>
  </si>
  <si>
    <t>Cena bez DPH [EUR]</t>
  </si>
  <si>
    <t>Cena s DPH [EUR]</t>
  </si>
  <si>
    <t>Typ</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</si>
  <si>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</si>
  <si>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</si>
  <si>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</si>
  <si>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</si>
  <si>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</si>
  <si>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</si>
  <si>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</si>
  <si>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</si>
  <si>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</si>
  <si>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</si>
  <si>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</si>
  <si>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</si>
  <si>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Náklady z rozpočtov</t>
  </si>
  <si>
    <t>D</t>
  </si>
  <si>
    <t>0</t>
  </si>
  <si>
    <t>###NOIMPORT###</t>
  </si>
  <si>
    <t>IMPORT</t>
  </si>
  <si>
    <t>{00000000-0000-0000-0000-000000000000}</t>
  </si>
  <si>
    <t>/</t>
  </si>
  <si>
    <t>y</t>
  </si>
  <si>
    <t>Príprava územia</t>
  </si>
  <si>
    <t>STA</t>
  </si>
  <si>
    <t>1</t>
  </si>
  <si>
    <t>{5056309b-56df-42d6-814b-fac0254b4153}</t>
  </si>
  <si>
    <t>KRYCÍ LIST ROZPOČTU</t>
  </si>
  <si>
    <t>Objekt:</t>
  </si>
  <si>
    <t>y - Príprava územia</t>
  </si>
  <si>
    <t>REKAPITULÁCIA ROZPOČTU</t>
  </si>
  <si>
    <t>Kód dielu - Popis</t>
  </si>
  <si>
    <t>Cena celkom [EUR]</t>
  </si>
  <si>
    <t>Náklady z rozpočtu</t>
  </si>
  <si>
    <t>-1</t>
  </si>
  <si>
    <t>HSV - Práce a dodávky HSV</t>
  </si>
  <si>
    <t xml:space="preserve">    1 - Zemné práce</t>
  </si>
  <si>
    <t xml:space="preserve">    9 - Ostatné konštrukcie a práce-búranie</t>
  </si>
  <si>
    <t>ROZPOČET</t>
  </si>
  <si>
    <t>PČ</t>
  </si>
  <si>
    <t>MJ</t>
  </si>
  <si>
    <t>Množstvo</t>
  </si>
  <si>
    <t>J.cena [EUR]</t>
  </si>
  <si>
    <t>Cenová sústava</t>
  </si>
  <si>
    <t>J. Nh [h]</t>
  </si>
  <si>
    <t>Nh celkom [h]</t>
  </si>
  <si>
    <t>J. hmotnosť [t]</t>
  </si>
  <si>
    <t>Hmotnosť celkom [t]</t>
  </si>
  <si>
    <t>J. suť [t]</t>
  </si>
  <si>
    <t>Suť Celkom [t]</t>
  </si>
  <si>
    <t>HSV</t>
  </si>
  <si>
    <t>Práce a dodávky HSV</t>
  </si>
  <si>
    <t>ROZPOCET</t>
  </si>
  <si>
    <t>Zemné práce</t>
  </si>
  <si>
    <t>K</t>
  </si>
  <si>
    <t>113307226.R</t>
  </si>
  <si>
    <t>Odstránenie podkladu v ploche nad 200 m2 z kam. hrubého drv. so štrkom, hr. 300mm,  -0,49000t</t>
  </si>
  <si>
    <t>m2</t>
  </si>
  <si>
    <t>4</t>
  </si>
  <si>
    <t>2</t>
  </si>
  <si>
    <t>-1643631555</t>
  </si>
  <si>
    <t>121101112.S</t>
  </si>
  <si>
    <t>Odstránenie ornice s premiestn. na hromady, so zložením na vzdialenosť do 100 m a do 1000 m3</t>
  </si>
  <si>
    <t>m3</t>
  </si>
  <si>
    <t>466658149</t>
  </si>
  <si>
    <t>3</t>
  </si>
  <si>
    <t>162201102.S</t>
  </si>
  <si>
    <t>Vodorovné premiestnenie výkopku z horniny 1-4 nad 20-50m</t>
  </si>
  <si>
    <t>-558263838</t>
  </si>
  <si>
    <t>171201202.S</t>
  </si>
  <si>
    <t>Uloženie sypaniny na skládky nad 100 do 1000 m3</t>
  </si>
  <si>
    <t>378499390</t>
  </si>
  <si>
    <t>9</t>
  </si>
  <si>
    <t>Ostatné konštrukcie a práce-búranie</t>
  </si>
  <si>
    <t>5</t>
  </si>
  <si>
    <t>979082213.S</t>
  </si>
  <si>
    <t>Vodorovná doprava sutiny so zložením a hrubým urovnaním na vzdialenosť do 1 km</t>
  </si>
  <si>
    <t>t</t>
  </si>
  <si>
    <t>549847139</t>
  </si>
  <si>
    <t>6</t>
  </si>
  <si>
    <t>979082219.S</t>
  </si>
  <si>
    <t>Príplatok k cene za každý ďalší aj začatý 1 km nad 1 km pre vodorovnú dopravu sutiny</t>
  </si>
  <si>
    <t>1982163661</t>
  </si>
  <si>
    <t>7</t>
  </si>
  <si>
    <t>979087212.S</t>
  </si>
  <si>
    <t>Nakladanie na dopravné prostriedky pre vodorovnú dopravu sutiny</t>
  </si>
  <si>
    <t>-1573372461</t>
  </si>
  <si>
    <t>8</t>
  </si>
  <si>
    <t>979089612.S</t>
  </si>
  <si>
    <t>Poplatok za skladovanie - iné odpady zo stavieb a demolácií (17 09), ostatné</t>
  </si>
  <si>
    <t>-1189827799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</si>
</sst>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u/>
      <sz val="11"/>
      <color theme="10"/>
      <name val="Calibri"/>
      <scheme val="minor"/>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1" fillId="0" borderId="0" applyNumberFormat="0" applyFill="0" applyBorder="0" applyAlignment="0" applyProtection="0"/>
  </cellStyleXfs>
  <cellXfs count="200">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1"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4" fillId="0" borderId="5" xfId="0" applyFont="1" applyBorder="1" applyAlignment="1">
      <alignment horizontal="left" vertical="center"/>
    </xf>
    <xf numFmtId="0" fontId="0" fillId="0" borderId="5" xfId="0"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4" fillId="0" borderId="0" xfId="0" applyFont="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5" borderId="7" xfId="0" applyFont="1" applyFill="1" applyBorder="1" applyAlignment="1">
      <alignment vertical="center"/>
    </xf>
    <xf numFmtId="0" fontId="19" fillId="5" borderId="0" xfId="0" applyFont="1" applyFill="1" applyAlignment="1">
      <alignment horizontal="center" vertical="center"/>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vertical="center"/>
    </xf>
    <xf numFmtId="0" fontId="4" fillId="0" borderId="0" xfId="0" applyFont="1" applyAlignment="1">
      <alignment horizontal="center" vertical="center"/>
    </xf>
    <xf numFmtId="4" fontId="17" fillId="0" borderId="14" xfId="0" applyNumberFormat="1" applyFont="1" applyBorder="1" applyAlignment="1">
      <alignment vertical="center"/>
    </xf>
    <xf numFmtId="4" fontId="17" fillId="0" borderId="0" xfId="0" applyNumberFormat="1" applyFont="1" applyBorder="1" applyAlignment="1">
      <alignment vertical="center"/>
    </xf>
    <xf numFmtId="166" fontId="17" fillId="0" borderId="0" xfId="0" applyNumberFormat="1" applyFont="1" applyBorder="1" applyAlignment="1">
      <alignment vertical="center"/>
    </xf>
    <xf numFmtId="4" fontId="17" fillId="0" borderId="15" xfId="0" applyNumberFormat="1" applyFont="1" applyBorder="1" applyAlignment="1">
      <alignment vertical="center"/>
    </xf>
    <xf numFmtId="0" fontId="4" fillId="0" borderId="0" xfId="0" applyFont="1" applyAlignment="1">
      <alignment horizontal="left" vertical="center"/>
    </xf>
    <xf numFmtId="0" fontId="22" fillId="0" borderId="0" xfId="0" applyFont="1" applyAlignment="1">
      <alignment horizontal="left" vertical="center"/>
    </xf>
    <xf numFmtId="0" fontId="23" fillId="0" borderId="0" xfId="1" applyFont="1" applyAlignment="1">
      <alignment horizontal="center" vertical="center"/>
    </xf>
    <xf numFmtId="0" fontId="5" fillId="0" borderId="3"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3" fillId="0" borderId="0" xfId="0" applyFont="1" applyAlignment="1">
      <alignment horizontal="center" vertical="center"/>
    </xf>
    <xf numFmtId="4" fontId="26" fillId="0" borderId="19" xfId="0" applyNumberFormat="1" applyFont="1" applyBorder="1" applyAlignment="1">
      <alignment vertical="center"/>
    </xf>
    <xf numFmtId="4" fontId="26" fillId="0" borderId="20" xfId="0" applyNumberFormat="1" applyFont="1" applyBorder="1" applyAlignment="1">
      <alignment vertical="center"/>
    </xf>
    <xf numFmtId="166" fontId="26" fillId="0" borderId="20" xfId="0" applyNumberFormat="1" applyFont="1" applyBorder="1" applyAlignment="1">
      <alignment vertical="center"/>
    </xf>
    <xf numFmtId="4" fontId="26" fillId="0" borderId="21"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4" fillId="0" borderId="0" xfId="0" applyFont="1" applyAlignment="1">
      <alignment horizontal="left" vertical="center"/>
    </xf>
    <xf numFmtId="0" fontId="18"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5" borderId="0" xfId="0" applyFont="1" applyFill="1" applyAlignment="1">
      <alignmen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19" fillId="5" borderId="0" xfId="0" applyFont="1" applyFill="1" applyAlignment="1">
      <alignment horizontal="left" vertical="center"/>
    </xf>
    <xf numFmtId="0" fontId="19" fillId="5" borderId="0" xfId="0" applyFont="1" applyFill="1" applyAlignment="1">
      <alignment horizontal="right" vertical="center"/>
    </xf>
    <xf numFmtId="0" fontId="28"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19" fillId="5" borderId="16"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19" fillId="5" borderId="0" xfId="0" applyFont="1" applyFill="1" applyAlignment="1">
      <alignment horizontal="center" vertical="center" wrapText="1"/>
    </xf>
    <xf numFmtId="0" fontId="0" fillId="0" borderId="3" xfId="0" applyBorder="1" applyAlignment="1">
      <alignment horizontal="center" vertical="center" wrapText="1"/>
    </xf>
    <xf numFmtId="4" fontId="21" fillId="0" borderId="0" xfId="0" applyNumberFormat="1" applyFont="1" applyAlignment="1"/>
    <xf numFmtId="166" fontId="29" fillId="0" borderId="12" xfId="0" applyNumberFormat="1" applyFont="1" applyBorder="1" applyAlignment="1"/>
    <xf numFmtId="166" fontId="29" fillId="0" borderId="13" xfId="0" applyNumberFormat="1" applyFont="1" applyBorder="1" applyAlignment="1"/>
    <xf numFmtId="4" fontId="30"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3" xfId="0" applyFont="1" applyBorder="1" applyAlignment="1" applyProtection="1">
      <alignment vertical="center"/>
      <protection locked="0"/>
    </xf>
    <xf numFmtId="0" fontId="19" fillId="0" borderId="22" xfId="0" applyFont="1" applyBorder="1" applyAlignment="1" applyProtection="1">
      <alignment horizontal="center"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167" fontId="19" fillId="0" borderId="22" xfId="0" applyNumberFormat="1" applyFont="1" applyBorder="1" applyAlignment="1" applyProtection="1">
      <alignment vertical="center"/>
      <protection locked="0"/>
    </xf>
    <xf numFmtId="4" fontId="19" fillId="3" borderId="22" xfId="0" applyNumberFormat="1" applyFont="1" applyFill="1" applyBorder="1" applyAlignment="1" applyProtection="1">
      <alignment vertical="center"/>
      <protection locked="0"/>
    </xf>
    <xf numFmtId="4" fontId="19" fillId="0" borderId="22" xfId="0" applyNumberFormat="1" applyFont="1" applyBorder="1" applyAlignment="1" applyProtection="1">
      <alignment vertical="center"/>
      <protection locked="0"/>
    </xf>
    <xf numFmtId="0" fontId="0" fillId="0" borderId="22" xfId="0" applyFont="1" applyBorder="1" applyAlignment="1" applyProtection="1">
      <alignment vertical="center"/>
      <protection locked="0"/>
    </xf>
    <xf numFmtId="0" fontId="20" fillId="3" borderId="14" xfId="0" applyFont="1" applyFill="1" applyBorder="1" applyAlignment="1" applyProtection="1">
      <alignment horizontal="left" vertical="center"/>
      <protection locked="0"/>
    </xf>
    <xf numFmtId="0" fontId="20" fillId="0" borderId="0" xfId="0" applyFont="1" applyBorder="1" applyAlignment="1">
      <alignment horizontal="center" vertical="center"/>
    </xf>
    <xf numFmtId="166" fontId="20" fillId="0" borderId="0" xfId="0" applyNumberFormat="1" applyFont="1" applyBorder="1" applyAlignment="1">
      <alignment vertical="center"/>
    </xf>
    <xf numFmtId="166" fontId="20" fillId="0" borderId="15" xfId="0" applyNumberFormat="1" applyFont="1" applyBorder="1" applyAlignment="1">
      <alignment vertical="center"/>
    </xf>
    <xf numFmtId="0" fontId="19" fillId="0" borderId="0" xfId="0" applyFont="1" applyAlignment="1">
      <alignment horizontal="left" vertical="center"/>
    </xf>
    <xf numFmtId="4" fontId="0" fillId="0" borderId="0" xfId="0" applyNumberFormat="1" applyFont="1" applyAlignment="1">
      <alignment vertical="center"/>
    </xf>
    <xf numFmtId="0" fontId="20" fillId="3" borderId="19" xfId="0" applyFont="1" applyFill="1" applyBorder="1" applyAlignment="1" applyProtection="1">
      <alignment horizontal="left" vertical="center"/>
      <protection locked="0"/>
    </xf>
    <xf numFmtId="0" fontId="20" fillId="0" borderId="20" xfId="0" applyFont="1" applyBorder="1" applyAlignment="1">
      <alignment horizontal="center" vertical="center"/>
    </xf>
    <xf numFmtId="0" fontId="0" fillId="0" borderId="20" xfId="0" applyFont="1" applyBorder="1" applyAlignment="1">
      <alignment vertical="center"/>
    </xf>
    <xf numFmtId="166" fontId="20" fillId="0" borderId="20" xfId="0" applyNumberFormat="1" applyFont="1" applyBorder="1" applyAlignment="1">
      <alignment vertical="center"/>
    </xf>
    <xf numFmtId="166" fontId="20" fillId="0" borderId="21" xfId="0" applyNumberFormat="1" applyFont="1" applyBorder="1" applyAlignment="1">
      <alignment vertical="center"/>
    </xf>
    <xf numFmtId="0" fontId="13" fillId="0" borderId="0" xfId="0" applyFont="1" applyAlignment="1">
      <alignment horizontal="left" vertical="top" wrapText="1"/>
    </xf>
    <xf numFmtId="0" fontId="13"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center"/>
    </xf>
    <xf numFmtId="0" fontId="0" fillId="0" borderId="0" xfId="0"/>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14" fillId="0" borderId="5" xfId="0" applyNumberFormat="1" applyFont="1" applyBorder="1" applyAlignment="1">
      <alignment vertical="center"/>
    </xf>
    <xf numFmtId="0" fontId="0" fillId="0" borderId="5" xfId="0" applyFont="1" applyBorder="1" applyAlignment="1">
      <alignment vertical="center"/>
    </xf>
    <xf numFmtId="0" fontId="1" fillId="0" borderId="0" xfId="0" applyFont="1" applyAlignment="1">
      <alignment horizontal="right" vertical="center"/>
    </xf>
    <xf numFmtId="4" fontId="15"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0" fontId="4" fillId="4" borderId="7" xfId="0" applyFont="1" applyFill="1" applyBorder="1" applyAlignment="1">
      <alignment horizontal="left" vertical="center"/>
    </xf>
    <xf numFmtId="0" fontId="0" fillId="4" borderId="7" xfId="0" applyFont="1" applyFill="1" applyBorder="1" applyAlignment="1">
      <alignment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17" fillId="0" borderId="11" xfId="0" applyFont="1" applyBorder="1" applyAlignment="1">
      <alignment horizontal="center" vertical="center"/>
    </xf>
    <xf numFmtId="0" fontId="17" fillId="0" borderId="12" xfId="0" applyFont="1" applyBorder="1" applyAlignment="1">
      <alignment horizontal="left" vertical="center"/>
    </xf>
    <xf numFmtId="0" fontId="18" fillId="0" borderId="14" xfId="0" applyFont="1" applyBorder="1" applyAlignment="1">
      <alignment horizontal="left" vertical="center"/>
    </xf>
    <xf numFmtId="0" fontId="18" fillId="0" borderId="0" xfId="0" applyFont="1" applyBorder="1" applyAlignment="1">
      <alignment horizontal="left" vertical="center"/>
    </xf>
    <xf numFmtId="0" fontId="19" fillId="5" borderId="6" xfId="0" applyFont="1" applyFill="1" applyBorder="1" applyAlignment="1">
      <alignment horizontal="center" vertical="center"/>
    </xf>
    <xf numFmtId="0" fontId="19" fillId="5" borderId="7" xfId="0" applyFont="1" applyFill="1" applyBorder="1" applyAlignment="1">
      <alignment horizontal="left" vertical="center"/>
    </xf>
    <xf numFmtId="0" fontId="19" fillId="5" borderId="7" xfId="0" applyFont="1" applyFill="1" applyBorder="1" applyAlignment="1">
      <alignment horizontal="center" vertical="center"/>
    </xf>
    <xf numFmtId="0" fontId="19" fillId="5" borderId="7" xfId="0" applyFont="1" applyFill="1" applyBorder="1" applyAlignment="1">
      <alignment horizontal="right" vertical="center"/>
    </xf>
    <xf numFmtId="0" fontId="19" fillId="5" borderId="8" xfId="0" applyFont="1" applyFill="1" applyBorder="1" applyAlignment="1">
      <alignment horizontal="left" vertical="center"/>
    </xf>
    <xf numFmtId="4" fontId="25" fillId="0" borderId="0" xfId="0" applyNumberFormat="1" applyFont="1" applyAlignment="1">
      <alignment vertical="center"/>
    </xf>
    <xf numFmtId="0" fontId="25" fillId="0" borderId="0" xfId="0" applyFont="1" applyAlignment="1">
      <alignment vertical="center"/>
    </xf>
    <xf numFmtId="0" fontId="24" fillId="0" borderId="0" xfId="0" applyFont="1" applyAlignment="1">
      <alignment horizontal="left" vertical="center" wrapText="1"/>
    </xf>
    <xf numFmtId="4" fontId="21" fillId="0" borderId="0" xfId="0" applyNumberFormat="1" applyFont="1" applyAlignment="1">
      <alignment horizontal="right" vertical="center"/>
    </xf>
    <xf numFmtId="4" fontId="21" fillId="0" borderId="0" xfId="0" applyNumberFormat="1" applyFont="1" applyAlignment="1">
      <alignment vertical="center"/>
    </xf>
    <xf numFmtId="0" fontId="10" fillId="2" borderId="0" xfId="0" applyFont="1" applyFill="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vertical="center"/>
    </xf>
    <xf numFmtId="0" fontId="2" fillId="3" borderId="0" xfId="0" applyFont="1" applyFill="1" applyAlignment="1" applyProtection="1">
      <alignment horizontal="left" vertical="center"/>
      <protection locked="0"/>
    </xf>
  </cellXfs>
  <cellStyles count="2">
    <cellStyle name="Hypertextové prepojenie" xfId="1" builtinId="8"/>
    <cellStyle name="Normálne"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7"/>
  <sheetViews>
    <sheetView showGridLines="0" workbookViewId="0"/>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3" t="s">
        <v>0</v>
      </c>
      <c r="AZ1" s="13" t="s">
        <v>1</v>
      </c>
      <c r="BA1" s="13" t="s">
        <v>2</v>
      </c>
      <c r="BB1" s="13" t="s">
        <v>1</v>
      </c>
      <c r="BT1" s="13" t="s">
        <v>3</v>
      </c>
      <c r="BU1" s="13" t="s">
        <v>3</v>
      </c>
      <c r="BV1" s="13" t="s">
        <v>4</v>
      </c>
    </row>
    <row r="2" spans="1:74" s="1" customFormat="1" ht="36.950000000000003" customHeight="1">
      <c r="AR2" s="195" t="s">
        <v>5</v>
      </c>
      <c r="AS2" s="161"/>
      <c r="AT2" s="161"/>
      <c r="AU2" s="161"/>
      <c r="AV2" s="161"/>
      <c r="AW2" s="161"/>
      <c r="AX2" s="161"/>
      <c r="AY2" s="161"/>
      <c r="AZ2" s="161"/>
      <c r="BA2" s="161"/>
      <c r="BB2" s="161"/>
      <c r="BC2" s="161"/>
      <c r="BD2" s="161"/>
      <c r="BE2" s="161"/>
      <c r="BS2" s="14" t="s">
        <v>6</v>
      </c>
      <c r="BT2" s="14" t="s">
        <v>7</v>
      </c>
    </row>
    <row r="3" spans="1:74" s="1" customFormat="1"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7</v>
      </c>
    </row>
    <row r="4" spans="1:74" s="1" customFormat="1" ht="24.95" customHeight="1">
      <c r="B4" s="17"/>
      <c r="D4" s="18" t="s">
        <v>8</v>
      </c>
      <c r="AR4" s="17"/>
      <c r="AS4" s="19" t="s">
        <v>9</v>
      </c>
      <c r="BE4" s="20" t="s">
        <v>10</v>
      </c>
      <c r="BS4" s="14" t="s">
        <v>11</v>
      </c>
    </row>
    <row r="5" spans="1:74" s="1" customFormat="1" ht="12" customHeight="1">
      <c r="B5" s="17"/>
      <c r="D5" s="21" t="s">
        <v>12</v>
      </c>
      <c r="K5" s="160" t="s">
        <v>13</v>
      </c>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R5" s="17"/>
      <c r="BE5" s="157" t="s">
        <v>14</v>
      </c>
      <c r="BS5" s="14" t="s">
        <v>6</v>
      </c>
    </row>
    <row r="6" spans="1:74" s="1" customFormat="1" ht="36.950000000000003" customHeight="1">
      <c r="B6" s="17"/>
      <c r="D6" s="23" t="s">
        <v>15</v>
      </c>
      <c r="K6" s="162" t="s">
        <v>16</v>
      </c>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R6" s="17"/>
      <c r="BE6" s="158"/>
      <c r="BS6" s="14" t="s">
        <v>6</v>
      </c>
    </row>
    <row r="7" spans="1:74" s="1" customFormat="1" ht="12" customHeight="1">
      <c r="B7" s="17"/>
      <c r="D7" s="24" t="s">
        <v>17</v>
      </c>
      <c r="K7" s="22" t="s">
        <v>1</v>
      </c>
      <c r="AK7" s="24" t="s">
        <v>18</v>
      </c>
      <c r="AN7" s="22" t="s">
        <v>1</v>
      </c>
      <c r="AR7" s="17"/>
      <c r="BE7" s="158"/>
      <c r="BS7" s="14" t="s">
        <v>6</v>
      </c>
    </row>
    <row r="8" spans="1:74" s="1" customFormat="1" ht="12" customHeight="1">
      <c r="B8" s="17"/>
      <c r="D8" s="24" t="s">
        <v>19</v>
      </c>
      <c r="K8" s="22" t="s">
        <v>20</v>
      </c>
      <c r="AK8" s="24" t="s">
        <v>21</v>
      </c>
      <c r="AN8" s="25" t="s">
        <v>22</v>
      </c>
      <c r="AR8" s="17"/>
      <c r="BE8" s="158"/>
      <c r="BS8" s="14" t="s">
        <v>6</v>
      </c>
    </row>
    <row r="9" spans="1:74" s="1" customFormat="1" ht="14.45" customHeight="1">
      <c r="B9" s="17"/>
      <c r="AR9" s="17"/>
      <c r="BE9" s="158"/>
      <c r="BS9" s="14" t="s">
        <v>6</v>
      </c>
    </row>
    <row r="10" spans="1:74" s="1" customFormat="1" ht="12" customHeight="1">
      <c r="B10" s="17"/>
      <c r="D10" s="24" t="s">
        <v>23</v>
      </c>
      <c r="AK10" s="24" t="s">
        <v>24</v>
      </c>
      <c r="AN10" s="22" t="s">
        <v>1</v>
      </c>
      <c r="AR10" s="17"/>
      <c r="BE10" s="158"/>
      <c r="BS10" s="14" t="s">
        <v>6</v>
      </c>
    </row>
    <row r="11" spans="1:74" s="1" customFormat="1" ht="18.399999999999999" customHeight="1">
      <c r="B11" s="17"/>
      <c r="E11" s="22" t="s">
        <v>25</v>
      </c>
      <c r="AK11" s="24" t="s">
        <v>26</v>
      </c>
      <c r="AN11" s="22" t="s">
        <v>1</v>
      </c>
      <c r="AR11" s="17"/>
      <c r="BE11" s="158"/>
      <c r="BS11" s="14" t="s">
        <v>6</v>
      </c>
    </row>
    <row r="12" spans="1:74" s="1" customFormat="1" ht="6.95" customHeight="1">
      <c r="B12" s="17"/>
      <c r="AR12" s="17"/>
      <c r="BE12" s="158"/>
      <c r="BS12" s="14" t="s">
        <v>6</v>
      </c>
    </row>
    <row r="13" spans="1:74" s="1" customFormat="1" ht="12" customHeight="1">
      <c r="B13" s="17"/>
      <c r="D13" s="24" t="s">
        <v>27</v>
      </c>
      <c r="AK13" s="24" t="s">
        <v>24</v>
      </c>
      <c r="AN13" s="26" t="s">
        <v>28</v>
      </c>
      <c r="AR13" s="17"/>
      <c r="BE13" s="158"/>
      <c r="BS13" s="14" t="s">
        <v>6</v>
      </c>
    </row>
    <row r="14" spans="1:74" ht="12.75">
      <c r="B14" s="17"/>
      <c r="E14" s="163" t="s">
        <v>28</v>
      </c>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24" t="s">
        <v>26</v>
      </c>
      <c r="AN14" s="26" t="s">
        <v>28</v>
      </c>
      <c r="AR14" s="17"/>
      <c r="BE14" s="158"/>
      <c r="BS14" s="14" t="s">
        <v>6</v>
      </c>
    </row>
    <row r="15" spans="1:74" s="1" customFormat="1" ht="6.95" customHeight="1">
      <c r="B15" s="17"/>
      <c r="AR15" s="17"/>
      <c r="BE15" s="158"/>
      <c r="BS15" s="14" t="s">
        <v>3</v>
      </c>
    </row>
    <row r="16" spans="1:74" s="1" customFormat="1" ht="12" customHeight="1">
      <c r="B16" s="17"/>
      <c r="D16" s="24" t="s">
        <v>29</v>
      </c>
      <c r="AK16" s="24" t="s">
        <v>24</v>
      </c>
      <c r="AN16" s="22" t="s">
        <v>1</v>
      </c>
      <c r="AR16" s="17"/>
      <c r="BE16" s="158"/>
      <c r="BS16" s="14" t="s">
        <v>3</v>
      </c>
    </row>
    <row r="17" spans="1:71" s="1" customFormat="1" ht="18.399999999999999" customHeight="1">
      <c r="B17" s="17"/>
      <c r="E17" s="22" t="s">
        <v>30</v>
      </c>
      <c r="AK17" s="24" t="s">
        <v>26</v>
      </c>
      <c r="AN17" s="22" t="s">
        <v>1</v>
      </c>
      <c r="AR17" s="17"/>
      <c r="BE17" s="158"/>
      <c r="BS17" s="14" t="s">
        <v>31</v>
      </c>
    </row>
    <row r="18" spans="1:71" s="1" customFormat="1" ht="6.95" customHeight="1">
      <c r="B18" s="17"/>
      <c r="AR18" s="17"/>
      <c r="BE18" s="158"/>
      <c r="BS18" s="14" t="s">
        <v>6</v>
      </c>
    </row>
    <row r="19" spans="1:71" s="1" customFormat="1" ht="12" customHeight="1">
      <c r="B19" s="17"/>
      <c r="D19" s="24" t="s">
        <v>32</v>
      </c>
      <c r="AK19" s="24" t="s">
        <v>24</v>
      </c>
      <c r="AN19" s="22" t="s">
        <v>1</v>
      </c>
      <c r="AR19" s="17"/>
      <c r="BE19" s="158"/>
      <c r="BS19" s="14" t="s">
        <v>6</v>
      </c>
    </row>
    <row r="20" spans="1:71" s="1" customFormat="1" ht="18.399999999999999" customHeight="1">
      <c r="B20" s="17"/>
      <c r="E20" s="22" t="s">
        <v>33</v>
      </c>
      <c r="AK20" s="24" t="s">
        <v>26</v>
      </c>
      <c r="AN20" s="22" t="s">
        <v>1</v>
      </c>
      <c r="AR20" s="17"/>
      <c r="BE20" s="158"/>
      <c r="BS20" s="14" t="s">
        <v>31</v>
      </c>
    </row>
    <row r="21" spans="1:71" s="1" customFormat="1" ht="6.95" customHeight="1">
      <c r="B21" s="17"/>
      <c r="AR21" s="17"/>
      <c r="BE21" s="158"/>
    </row>
    <row r="22" spans="1:71" s="1" customFormat="1" ht="12" customHeight="1">
      <c r="B22" s="17"/>
      <c r="D22" s="24" t="s">
        <v>34</v>
      </c>
      <c r="AR22" s="17"/>
      <c r="BE22" s="158"/>
    </row>
    <row r="23" spans="1:71" s="1" customFormat="1" ht="83.25" customHeight="1">
      <c r="B23" s="17"/>
      <c r="E23" s="165" t="s">
        <v>35</v>
      </c>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R23" s="17"/>
      <c r="BE23" s="158"/>
    </row>
    <row r="24" spans="1:71" s="1" customFormat="1" ht="6.95" customHeight="1">
      <c r="B24" s="17"/>
      <c r="AR24" s="17"/>
      <c r="BE24" s="158"/>
    </row>
    <row r="25" spans="1:71" s="1" customFormat="1" ht="6.95" customHeight="1">
      <c r="B25" s="17"/>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R25" s="17"/>
      <c r="BE25" s="158"/>
    </row>
    <row r="26" spans="1:71" s="2" customFormat="1" ht="25.9" customHeight="1">
      <c r="A26" s="29"/>
      <c r="B26" s="30"/>
      <c r="C26" s="29"/>
      <c r="D26" s="31" t="s">
        <v>36</v>
      </c>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166">
        <f>ROUND(AG94,2)</f>
        <v>0</v>
      </c>
      <c r="AL26" s="167"/>
      <c r="AM26" s="167"/>
      <c r="AN26" s="167"/>
      <c r="AO26" s="167"/>
      <c r="AP26" s="29"/>
      <c r="AQ26" s="29"/>
      <c r="AR26" s="30"/>
      <c r="BE26" s="158"/>
    </row>
    <row r="27" spans="1:71" s="2" customFormat="1" ht="6.95" customHeight="1">
      <c r="A27" s="29"/>
      <c r="B27" s="30"/>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30"/>
      <c r="BE27" s="158"/>
    </row>
    <row r="28" spans="1:71" s="2" customFormat="1" ht="12.75">
      <c r="A28" s="29"/>
      <c r="B28" s="30"/>
      <c r="C28" s="29"/>
      <c r="D28" s="29"/>
      <c r="E28" s="29"/>
      <c r="F28" s="29"/>
      <c r="G28" s="29"/>
      <c r="H28" s="29"/>
      <c r="I28" s="29"/>
      <c r="J28" s="29"/>
      <c r="K28" s="29"/>
      <c r="L28" s="168" t="s">
        <v>37</v>
      </c>
      <c r="M28" s="168"/>
      <c r="N28" s="168"/>
      <c r="O28" s="168"/>
      <c r="P28" s="168"/>
      <c r="Q28" s="29"/>
      <c r="R28" s="29"/>
      <c r="S28" s="29"/>
      <c r="T28" s="29"/>
      <c r="U28" s="29"/>
      <c r="V28" s="29"/>
      <c r="W28" s="168" t="s">
        <v>38</v>
      </c>
      <c r="X28" s="168"/>
      <c r="Y28" s="168"/>
      <c r="Z28" s="168"/>
      <c r="AA28" s="168"/>
      <c r="AB28" s="168"/>
      <c r="AC28" s="168"/>
      <c r="AD28" s="168"/>
      <c r="AE28" s="168"/>
      <c r="AF28" s="29"/>
      <c r="AG28" s="29"/>
      <c r="AH28" s="29"/>
      <c r="AI28" s="29"/>
      <c r="AJ28" s="29"/>
      <c r="AK28" s="168" t="s">
        <v>39</v>
      </c>
      <c r="AL28" s="168"/>
      <c r="AM28" s="168"/>
      <c r="AN28" s="168"/>
      <c r="AO28" s="168"/>
      <c r="AP28" s="29"/>
      <c r="AQ28" s="29"/>
      <c r="AR28" s="30"/>
      <c r="BE28" s="158"/>
    </row>
    <row r="29" spans="1:71" s="3" customFormat="1" ht="14.45" customHeight="1">
      <c r="B29" s="34"/>
      <c r="D29" s="24" t="s">
        <v>40</v>
      </c>
      <c r="F29" s="24" t="s">
        <v>41</v>
      </c>
      <c r="L29" s="171">
        <v>0.2</v>
      </c>
      <c r="M29" s="170"/>
      <c r="N29" s="170"/>
      <c r="O29" s="170"/>
      <c r="P29" s="170"/>
      <c r="W29" s="169">
        <f>ROUND(AZ94, 2)</f>
        <v>0</v>
      </c>
      <c r="X29" s="170"/>
      <c r="Y29" s="170"/>
      <c r="Z29" s="170"/>
      <c r="AA29" s="170"/>
      <c r="AB29" s="170"/>
      <c r="AC29" s="170"/>
      <c r="AD29" s="170"/>
      <c r="AE29" s="170"/>
      <c r="AK29" s="169">
        <f>ROUND(AV94, 2)</f>
        <v>0</v>
      </c>
      <c r="AL29" s="170"/>
      <c r="AM29" s="170"/>
      <c r="AN29" s="170"/>
      <c r="AO29" s="170"/>
      <c r="AR29" s="34"/>
      <c r="BE29" s="159"/>
    </row>
    <row r="30" spans="1:71" s="3" customFormat="1" ht="14.45" customHeight="1">
      <c r="B30" s="34"/>
      <c r="F30" s="24" t="s">
        <v>42</v>
      </c>
      <c r="L30" s="171">
        <v>0.2</v>
      </c>
      <c r="M30" s="170"/>
      <c r="N30" s="170"/>
      <c r="O30" s="170"/>
      <c r="P30" s="170"/>
      <c r="W30" s="169">
        <f>ROUND(BA94, 2)</f>
        <v>0</v>
      </c>
      <c r="X30" s="170"/>
      <c r="Y30" s="170"/>
      <c r="Z30" s="170"/>
      <c r="AA30" s="170"/>
      <c r="AB30" s="170"/>
      <c r="AC30" s="170"/>
      <c r="AD30" s="170"/>
      <c r="AE30" s="170"/>
      <c r="AK30" s="169">
        <f>ROUND(AW94, 2)</f>
        <v>0</v>
      </c>
      <c r="AL30" s="170"/>
      <c r="AM30" s="170"/>
      <c r="AN30" s="170"/>
      <c r="AO30" s="170"/>
      <c r="AR30" s="34"/>
      <c r="BE30" s="159"/>
    </row>
    <row r="31" spans="1:71" s="3" customFormat="1" ht="14.45" hidden="1" customHeight="1">
      <c r="B31" s="34"/>
      <c r="F31" s="24" t="s">
        <v>43</v>
      </c>
      <c r="L31" s="171">
        <v>0.2</v>
      </c>
      <c r="M31" s="170"/>
      <c r="N31" s="170"/>
      <c r="O31" s="170"/>
      <c r="P31" s="170"/>
      <c r="W31" s="169">
        <f>ROUND(BB94, 2)</f>
        <v>0</v>
      </c>
      <c r="X31" s="170"/>
      <c r="Y31" s="170"/>
      <c r="Z31" s="170"/>
      <c r="AA31" s="170"/>
      <c r="AB31" s="170"/>
      <c r="AC31" s="170"/>
      <c r="AD31" s="170"/>
      <c r="AE31" s="170"/>
      <c r="AK31" s="169">
        <v>0</v>
      </c>
      <c r="AL31" s="170"/>
      <c r="AM31" s="170"/>
      <c r="AN31" s="170"/>
      <c r="AO31" s="170"/>
      <c r="AR31" s="34"/>
      <c r="BE31" s="159"/>
    </row>
    <row r="32" spans="1:71" s="3" customFormat="1" ht="14.45" hidden="1" customHeight="1">
      <c r="B32" s="34"/>
      <c r="F32" s="24" t="s">
        <v>44</v>
      </c>
      <c r="L32" s="171">
        <v>0.2</v>
      </c>
      <c r="M32" s="170"/>
      <c r="N32" s="170"/>
      <c r="O32" s="170"/>
      <c r="P32" s="170"/>
      <c r="W32" s="169">
        <f>ROUND(BC94, 2)</f>
        <v>0</v>
      </c>
      <c r="X32" s="170"/>
      <c r="Y32" s="170"/>
      <c r="Z32" s="170"/>
      <c r="AA32" s="170"/>
      <c r="AB32" s="170"/>
      <c r="AC32" s="170"/>
      <c r="AD32" s="170"/>
      <c r="AE32" s="170"/>
      <c r="AK32" s="169">
        <v>0</v>
      </c>
      <c r="AL32" s="170"/>
      <c r="AM32" s="170"/>
      <c r="AN32" s="170"/>
      <c r="AO32" s="170"/>
      <c r="AR32" s="34"/>
      <c r="BE32" s="159"/>
    </row>
    <row r="33" spans="1:57" s="3" customFormat="1" ht="14.45" hidden="1" customHeight="1">
      <c r="B33" s="34"/>
      <c r="F33" s="24" t="s">
        <v>45</v>
      </c>
      <c r="L33" s="171">
        <v>0</v>
      </c>
      <c r="M33" s="170"/>
      <c r="N33" s="170"/>
      <c r="O33" s="170"/>
      <c r="P33" s="170"/>
      <c r="W33" s="169">
        <f>ROUND(BD94, 2)</f>
        <v>0</v>
      </c>
      <c r="X33" s="170"/>
      <c r="Y33" s="170"/>
      <c r="Z33" s="170"/>
      <c r="AA33" s="170"/>
      <c r="AB33" s="170"/>
      <c r="AC33" s="170"/>
      <c r="AD33" s="170"/>
      <c r="AE33" s="170"/>
      <c r="AK33" s="169">
        <v>0</v>
      </c>
      <c r="AL33" s="170"/>
      <c r="AM33" s="170"/>
      <c r="AN33" s="170"/>
      <c r="AO33" s="170"/>
      <c r="AR33" s="34"/>
      <c r="BE33" s="159"/>
    </row>
    <row r="34" spans="1:57" s="2" customFormat="1" ht="6.95" customHeight="1">
      <c r="A34" s="29"/>
      <c r="B34" s="30"/>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30"/>
      <c r="BE34" s="158"/>
    </row>
    <row r="35" spans="1:57" s="2" customFormat="1" ht="25.9" customHeight="1">
      <c r="A35" s="29"/>
      <c r="B35" s="30"/>
      <c r="C35" s="35"/>
      <c r="D35" s="36" t="s">
        <v>46</v>
      </c>
      <c r="E35" s="37"/>
      <c r="F35" s="37"/>
      <c r="G35" s="37"/>
      <c r="H35" s="37"/>
      <c r="I35" s="37"/>
      <c r="J35" s="37"/>
      <c r="K35" s="37"/>
      <c r="L35" s="37"/>
      <c r="M35" s="37"/>
      <c r="N35" s="37"/>
      <c r="O35" s="37"/>
      <c r="P35" s="37"/>
      <c r="Q35" s="37"/>
      <c r="R35" s="37"/>
      <c r="S35" s="37"/>
      <c r="T35" s="38" t="s">
        <v>47</v>
      </c>
      <c r="U35" s="37"/>
      <c r="V35" s="37"/>
      <c r="W35" s="37"/>
      <c r="X35" s="172" t="s">
        <v>48</v>
      </c>
      <c r="Y35" s="173"/>
      <c r="Z35" s="173"/>
      <c r="AA35" s="173"/>
      <c r="AB35" s="173"/>
      <c r="AC35" s="37"/>
      <c r="AD35" s="37"/>
      <c r="AE35" s="37"/>
      <c r="AF35" s="37"/>
      <c r="AG35" s="37"/>
      <c r="AH35" s="37"/>
      <c r="AI35" s="37"/>
      <c r="AJ35" s="37"/>
      <c r="AK35" s="174">
        <f>SUM(AK26:AK33)</f>
        <v>0</v>
      </c>
      <c r="AL35" s="173"/>
      <c r="AM35" s="173"/>
      <c r="AN35" s="173"/>
      <c r="AO35" s="175"/>
      <c r="AP35" s="35"/>
      <c r="AQ35" s="35"/>
      <c r="AR35" s="30"/>
      <c r="BE35" s="29"/>
    </row>
    <row r="36" spans="1:57" s="2" customFormat="1" ht="6.95" customHeight="1">
      <c r="A36" s="29"/>
      <c r="B36" s="30"/>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30"/>
      <c r="BE36" s="29"/>
    </row>
    <row r="37" spans="1:57" s="2" customFormat="1" ht="14.45" customHeight="1">
      <c r="A37" s="29"/>
      <c r="B37" s="30"/>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30"/>
      <c r="BE37" s="29"/>
    </row>
    <row r="38" spans="1:57" s="1" customFormat="1" ht="14.45" customHeight="1">
      <c r="B38" s="17"/>
      <c r="AR38" s="17"/>
    </row>
    <row r="39" spans="1:57" s="1" customFormat="1" ht="14.45" customHeight="1">
      <c r="B39" s="17"/>
      <c r="AR39" s="17"/>
    </row>
    <row r="40" spans="1:57" s="1" customFormat="1" ht="14.45" customHeight="1">
      <c r="B40" s="17"/>
      <c r="AR40" s="17"/>
    </row>
    <row r="41" spans="1:57" s="1" customFormat="1" ht="14.45" customHeight="1">
      <c r="B41" s="17"/>
      <c r="AR41" s="17"/>
    </row>
    <row r="42" spans="1:57" s="1" customFormat="1" ht="14.45" customHeight="1">
      <c r="B42" s="17"/>
      <c r="AR42" s="17"/>
    </row>
    <row r="43" spans="1:57" s="1" customFormat="1" ht="14.45" customHeight="1">
      <c r="B43" s="17"/>
      <c r="AR43" s="17"/>
    </row>
    <row r="44" spans="1:57" s="1" customFormat="1" ht="14.45" customHeight="1">
      <c r="B44" s="17"/>
      <c r="AR44" s="17"/>
    </row>
    <row r="45" spans="1:57" s="1" customFormat="1" ht="14.45" customHeight="1">
      <c r="B45" s="17"/>
      <c r="AR45" s="17"/>
    </row>
    <row r="46" spans="1:57" s="1" customFormat="1" ht="14.45" customHeight="1">
      <c r="B46" s="17"/>
      <c r="AR46" s="17"/>
    </row>
    <row r="47" spans="1:57" s="1" customFormat="1" ht="14.45" customHeight="1">
      <c r="B47" s="17"/>
      <c r="AR47" s="17"/>
    </row>
    <row r="48" spans="1:57" s="1" customFormat="1" ht="14.45" customHeight="1">
      <c r="B48" s="17"/>
      <c r="AR48" s="17"/>
    </row>
    <row r="49" spans="1:57" s="2" customFormat="1" ht="14.45" customHeight="1">
      <c r="B49" s="39"/>
      <c r="D49" s="40" t="s">
        <v>49</v>
      </c>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0" t="s">
        <v>50</v>
      </c>
      <c r="AI49" s="41"/>
      <c r="AJ49" s="41"/>
      <c r="AK49" s="41"/>
      <c r="AL49" s="41"/>
      <c r="AM49" s="41"/>
      <c r="AN49" s="41"/>
      <c r="AO49" s="41"/>
      <c r="AR49" s="39"/>
    </row>
    <row r="50" spans="1:57" ht="11.25">
      <c r="B50" s="17"/>
      <c r="AR50" s="17"/>
    </row>
    <row r="51" spans="1:57" ht="11.25">
      <c r="B51" s="17"/>
      <c r="AR51" s="17"/>
    </row>
    <row r="52" spans="1:57" ht="11.25">
      <c r="B52" s="17"/>
      <c r="AR52" s="17"/>
    </row>
    <row r="53" spans="1:57" ht="11.25">
      <c r="B53" s="17"/>
      <c r="AR53" s="17"/>
    </row>
    <row r="54" spans="1:57" ht="11.25">
      <c r="B54" s="17"/>
      <c r="AR54" s="17"/>
    </row>
    <row r="55" spans="1:57" ht="11.25">
      <c r="B55" s="17"/>
      <c r="AR55" s="17"/>
    </row>
    <row r="56" spans="1:57" ht="11.25">
      <c r="B56" s="17"/>
      <c r="AR56" s="17"/>
    </row>
    <row r="57" spans="1:57" ht="11.25">
      <c r="B57" s="17"/>
      <c r="AR57" s="17"/>
    </row>
    <row r="58" spans="1:57" ht="11.25">
      <c r="B58" s="17"/>
      <c r="AR58" s="17"/>
    </row>
    <row r="59" spans="1:57" ht="11.25">
      <c r="B59" s="17"/>
      <c r="AR59" s="17"/>
    </row>
    <row r="60" spans="1:57" s="2" customFormat="1" ht="12.75">
      <c r="A60" s="29"/>
      <c r="B60" s="30"/>
      <c r="C60" s="29"/>
      <c r="D60" s="42" t="s">
        <v>51</v>
      </c>
      <c r="E60" s="32"/>
      <c r="F60" s="32"/>
      <c r="G60" s="32"/>
      <c r="H60" s="32"/>
      <c r="I60" s="32"/>
      <c r="J60" s="32"/>
      <c r="K60" s="32"/>
      <c r="L60" s="32"/>
      <c r="M60" s="32"/>
      <c r="N60" s="32"/>
      <c r="O60" s="32"/>
      <c r="P60" s="32"/>
      <c r="Q60" s="32"/>
      <c r="R60" s="32"/>
      <c r="S60" s="32"/>
      <c r="T60" s="32"/>
      <c r="U60" s="32"/>
      <c r="V60" s="42" t="s">
        <v>52</v>
      </c>
      <c r="W60" s="32"/>
      <c r="X60" s="32"/>
      <c r="Y60" s="32"/>
      <c r="Z60" s="32"/>
      <c r="AA60" s="32"/>
      <c r="AB60" s="32"/>
      <c r="AC60" s="32"/>
      <c r="AD60" s="32"/>
      <c r="AE60" s="32"/>
      <c r="AF60" s="32"/>
      <c r="AG60" s="32"/>
      <c r="AH60" s="42" t="s">
        <v>51</v>
      </c>
      <c r="AI60" s="32"/>
      <c r="AJ60" s="32"/>
      <c r="AK60" s="32"/>
      <c r="AL60" s="32"/>
      <c r="AM60" s="42" t="s">
        <v>52</v>
      </c>
      <c r="AN60" s="32"/>
      <c r="AO60" s="32"/>
      <c r="AP60" s="29"/>
      <c r="AQ60" s="29"/>
      <c r="AR60" s="30"/>
      <c r="BE60" s="29"/>
    </row>
    <row r="61" spans="1:57" ht="11.25">
      <c r="B61" s="17"/>
      <c r="AR61" s="17"/>
    </row>
    <row r="62" spans="1:57" ht="11.25">
      <c r="B62" s="17"/>
      <c r="AR62" s="17"/>
    </row>
    <row r="63" spans="1:57" ht="11.25">
      <c r="B63" s="17"/>
      <c r="AR63" s="17"/>
    </row>
    <row r="64" spans="1:57" s="2" customFormat="1" ht="12.75">
      <c r="A64" s="29"/>
      <c r="B64" s="30"/>
      <c r="C64" s="29"/>
      <c r="D64" s="40" t="s">
        <v>53</v>
      </c>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0" t="s">
        <v>54</v>
      </c>
      <c r="AI64" s="43"/>
      <c r="AJ64" s="43"/>
      <c r="AK64" s="43"/>
      <c r="AL64" s="43"/>
      <c r="AM64" s="43"/>
      <c r="AN64" s="43"/>
      <c r="AO64" s="43"/>
      <c r="AP64" s="29"/>
      <c r="AQ64" s="29"/>
      <c r="AR64" s="30"/>
      <c r="BE64" s="29"/>
    </row>
    <row r="65" spans="1:57" ht="11.25">
      <c r="B65" s="17"/>
      <c r="AR65" s="17"/>
    </row>
    <row r="66" spans="1:57" ht="11.25">
      <c r="B66" s="17"/>
      <c r="AR66" s="17"/>
    </row>
    <row r="67" spans="1:57" ht="11.25">
      <c r="B67" s="17"/>
      <c r="AR67" s="17"/>
    </row>
    <row r="68" spans="1:57" ht="11.25">
      <c r="B68" s="17"/>
      <c r="AR68" s="17"/>
    </row>
    <row r="69" spans="1:57" ht="11.25">
      <c r="B69" s="17"/>
      <c r="AR69" s="17"/>
    </row>
    <row r="70" spans="1:57" ht="11.25">
      <c r="B70" s="17"/>
      <c r="AR70" s="17"/>
    </row>
    <row r="71" spans="1:57" ht="11.25">
      <c r="B71" s="17"/>
      <c r="AR71" s="17"/>
    </row>
    <row r="72" spans="1:57" ht="11.25">
      <c r="B72" s="17"/>
      <c r="AR72" s="17"/>
    </row>
    <row r="73" spans="1:57" ht="11.25">
      <c r="B73" s="17"/>
      <c r="AR73" s="17"/>
    </row>
    <row r="74" spans="1:57" ht="11.25">
      <c r="B74" s="17"/>
      <c r="AR74" s="17"/>
    </row>
    <row r="75" spans="1:57" s="2" customFormat="1" ht="12.75">
      <c r="A75" s="29"/>
      <c r="B75" s="30"/>
      <c r="C75" s="29"/>
      <c r="D75" s="42" t="s">
        <v>51</v>
      </c>
      <c r="E75" s="32"/>
      <c r="F75" s="32"/>
      <c r="G75" s="32"/>
      <c r="H75" s="32"/>
      <c r="I75" s="32"/>
      <c r="J75" s="32"/>
      <c r="K75" s="32"/>
      <c r="L75" s="32"/>
      <c r="M75" s="32"/>
      <c r="N75" s="32"/>
      <c r="O75" s="32"/>
      <c r="P75" s="32"/>
      <c r="Q75" s="32"/>
      <c r="R75" s="32"/>
      <c r="S75" s="32"/>
      <c r="T75" s="32"/>
      <c r="U75" s="32"/>
      <c r="V75" s="42" t="s">
        <v>52</v>
      </c>
      <c r="W75" s="32"/>
      <c r="X75" s="32"/>
      <c r="Y75" s="32"/>
      <c r="Z75" s="32"/>
      <c r="AA75" s="32"/>
      <c r="AB75" s="32"/>
      <c r="AC75" s="32"/>
      <c r="AD75" s="32"/>
      <c r="AE75" s="32"/>
      <c r="AF75" s="32"/>
      <c r="AG75" s="32"/>
      <c r="AH75" s="42" t="s">
        <v>51</v>
      </c>
      <c r="AI75" s="32"/>
      <c r="AJ75" s="32"/>
      <c r="AK75" s="32"/>
      <c r="AL75" s="32"/>
      <c r="AM75" s="42" t="s">
        <v>52</v>
      </c>
      <c r="AN75" s="32"/>
      <c r="AO75" s="32"/>
      <c r="AP75" s="29"/>
      <c r="AQ75" s="29"/>
      <c r="AR75" s="30"/>
      <c r="BE75" s="29"/>
    </row>
    <row r="76" spans="1:57" s="2" customFormat="1" ht="11.25">
      <c r="A76" s="29"/>
      <c r="B76" s="30"/>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30"/>
      <c r="BE76" s="29"/>
    </row>
    <row r="77" spans="1:57" s="2" customFormat="1" ht="6.95" customHeight="1">
      <c r="A77" s="29"/>
      <c r="B77" s="44"/>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30"/>
      <c r="BE77" s="29"/>
    </row>
    <row r="81" spans="1:91" s="2" customFormat="1" ht="6.95" customHeight="1">
      <c r="A81" s="29"/>
      <c r="B81" s="46"/>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30"/>
      <c r="BE81" s="29"/>
    </row>
    <row r="82" spans="1:91" s="2" customFormat="1" ht="24.95" customHeight="1">
      <c r="A82" s="29"/>
      <c r="B82" s="30"/>
      <c r="C82" s="18" t="s">
        <v>55</v>
      </c>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30"/>
      <c r="BE82" s="29"/>
    </row>
    <row r="83" spans="1:91" s="2" customFormat="1" ht="6.95" customHeight="1">
      <c r="A83" s="29"/>
      <c r="B83" s="30"/>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30"/>
      <c r="BE83" s="29"/>
    </row>
    <row r="84" spans="1:91" s="4" customFormat="1" ht="12" customHeight="1">
      <c r="B84" s="48"/>
      <c r="C84" s="24" t="s">
        <v>12</v>
      </c>
      <c r="L84" s="4" t="str">
        <f>K5</f>
        <v>05-21PA1</v>
      </c>
      <c r="AR84" s="48"/>
    </row>
    <row r="85" spans="1:91" s="5" customFormat="1" ht="36.950000000000003" customHeight="1">
      <c r="B85" s="49"/>
      <c r="C85" s="50" t="s">
        <v>15</v>
      </c>
      <c r="L85" s="176" t="str">
        <f>K6</f>
        <v>Revitalizácia športových ihrísk pri ZŠ Martinská, Žilina - PRÍPOČTY</v>
      </c>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R85" s="49"/>
    </row>
    <row r="86" spans="1:91" s="2" customFormat="1" ht="6.95" customHeight="1">
      <c r="A86" s="29"/>
      <c r="B86" s="30"/>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30"/>
      <c r="BE86" s="29"/>
    </row>
    <row r="87" spans="1:91" s="2" customFormat="1" ht="12" customHeight="1">
      <c r="A87" s="29"/>
      <c r="B87" s="30"/>
      <c r="C87" s="24" t="s">
        <v>19</v>
      </c>
      <c r="D87" s="29"/>
      <c r="E87" s="29"/>
      <c r="F87" s="29"/>
      <c r="G87" s="29"/>
      <c r="H87" s="29"/>
      <c r="I87" s="29"/>
      <c r="J87" s="29"/>
      <c r="K87" s="29"/>
      <c r="L87" s="51" t="str">
        <f>IF(K8="","",K8)</f>
        <v>ZŠ Martinská</v>
      </c>
      <c r="M87" s="29"/>
      <c r="N87" s="29"/>
      <c r="O87" s="29"/>
      <c r="P87" s="29"/>
      <c r="Q87" s="29"/>
      <c r="R87" s="29"/>
      <c r="S87" s="29"/>
      <c r="T87" s="29"/>
      <c r="U87" s="29"/>
      <c r="V87" s="29"/>
      <c r="W87" s="29"/>
      <c r="X87" s="29"/>
      <c r="Y87" s="29"/>
      <c r="Z87" s="29"/>
      <c r="AA87" s="29"/>
      <c r="AB87" s="29"/>
      <c r="AC87" s="29"/>
      <c r="AD87" s="29"/>
      <c r="AE87" s="29"/>
      <c r="AF87" s="29"/>
      <c r="AG87" s="29"/>
      <c r="AH87" s="29"/>
      <c r="AI87" s="24" t="s">
        <v>21</v>
      </c>
      <c r="AJ87" s="29"/>
      <c r="AK87" s="29"/>
      <c r="AL87" s="29"/>
      <c r="AM87" s="178" t="str">
        <f>IF(AN8= "","",AN8)</f>
        <v>1. 4. 2020</v>
      </c>
      <c r="AN87" s="178"/>
      <c r="AO87" s="29"/>
      <c r="AP87" s="29"/>
      <c r="AQ87" s="29"/>
      <c r="AR87" s="30"/>
      <c r="BE87" s="29"/>
    </row>
    <row r="88" spans="1:91" s="2" customFormat="1" ht="6.95" customHeight="1">
      <c r="A88" s="29"/>
      <c r="B88" s="30"/>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30"/>
      <c r="BE88" s="29"/>
    </row>
    <row r="89" spans="1:91" s="2" customFormat="1" ht="15.2" customHeight="1">
      <c r="A89" s="29"/>
      <c r="B89" s="30"/>
      <c r="C89" s="24" t="s">
        <v>23</v>
      </c>
      <c r="D89" s="29"/>
      <c r="E89" s="29"/>
      <c r="F89" s="29"/>
      <c r="G89" s="29"/>
      <c r="H89" s="29"/>
      <c r="I89" s="29"/>
      <c r="J89" s="29"/>
      <c r="K89" s="29"/>
      <c r="L89" s="4" t="str">
        <f>IF(E11= "","",E11)</f>
        <v>Mesto Žilina</v>
      </c>
      <c r="M89" s="29"/>
      <c r="N89" s="29"/>
      <c r="O89" s="29"/>
      <c r="P89" s="29"/>
      <c r="Q89" s="29"/>
      <c r="R89" s="29"/>
      <c r="S89" s="29"/>
      <c r="T89" s="29"/>
      <c r="U89" s="29"/>
      <c r="V89" s="29"/>
      <c r="W89" s="29"/>
      <c r="X89" s="29"/>
      <c r="Y89" s="29"/>
      <c r="Z89" s="29"/>
      <c r="AA89" s="29"/>
      <c r="AB89" s="29"/>
      <c r="AC89" s="29"/>
      <c r="AD89" s="29"/>
      <c r="AE89" s="29"/>
      <c r="AF89" s="29"/>
      <c r="AG89" s="29"/>
      <c r="AH89" s="29"/>
      <c r="AI89" s="24" t="s">
        <v>29</v>
      </c>
      <c r="AJ89" s="29"/>
      <c r="AK89" s="29"/>
      <c r="AL89" s="29"/>
      <c r="AM89" s="179" t="str">
        <f>IF(E17="","",E17)</f>
        <v>A.R.K. ateliér s.r.o., Žilina</v>
      </c>
      <c r="AN89" s="180"/>
      <c r="AO89" s="180"/>
      <c r="AP89" s="180"/>
      <c r="AQ89" s="29"/>
      <c r="AR89" s="30"/>
      <c r="AS89" s="181" t="s">
        <v>56</v>
      </c>
      <c r="AT89" s="182"/>
      <c r="AU89" s="53"/>
      <c r="AV89" s="53"/>
      <c r="AW89" s="53"/>
      <c r="AX89" s="53"/>
      <c r="AY89" s="53"/>
      <c r="AZ89" s="53"/>
      <c r="BA89" s="53"/>
      <c r="BB89" s="53"/>
      <c r="BC89" s="53"/>
      <c r="BD89" s="54"/>
      <c r="BE89" s="29"/>
    </row>
    <row r="90" spans="1:91" s="2" customFormat="1" ht="15.2" customHeight="1">
      <c r="A90" s="29"/>
      <c r="B90" s="30"/>
      <c r="C90" s="24" t="s">
        <v>27</v>
      </c>
      <c r="D90" s="29"/>
      <c r="E90" s="29"/>
      <c r="F90" s="29"/>
      <c r="G90" s="29"/>
      <c r="H90" s="29"/>
      <c r="I90" s="29"/>
      <c r="J90" s="29"/>
      <c r="K90" s="29"/>
      <c r="L90" s="4" t="str">
        <f>IF(E14= "Vyplň údaj","",E14)</f>
        <v/>
      </c>
      <c r="M90" s="29"/>
      <c r="N90" s="29"/>
      <c r="O90" s="29"/>
      <c r="P90" s="29"/>
      <c r="Q90" s="29"/>
      <c r="R90" s="29"/>
      <c r="S90" s="29"/>
      <c r="T90" s="29"/>
      <c r="U90" s="29"/>
      <c r="V90" s="29"/>
      <c r="W90" s="29"/>
      <c r="X90" s="29"/>
      <c r="Y90" s="29"/>
      <c r="Z90" s="29"/>
      <c r="AA90" s="29"/>
      <c r="AB90" s="29"/>
      <c r="AC90" s="29"/>
      <c r="AD90" s="29"/>
      <c r="AE90" s="29"/>
      <c r="AF90" s="29"/>
      <c r="AG90" s="29"/>
      <c r="AH90" s="29"/>
      <c r="AI90" s="24" t="s">
        <v>32</v>
      </c>
      <c r="AJ90" s="29"/>
      <c r="AK90" s="29"/>
      <c r="AL90" s="29"/>
      <c r="AM90" s="179" t="str">
        <f>IF(E20="","",E20)</f>
        <v>Miroslav Holeš</v>
      </c>
      <c r="AN90" s="180"/>
      <c r="AO90" s="180"/>
      <c r="AP90" s="180"/>
      <c r="AQ90" s="29"/>
      <c r="AR90" s="30"/>
      <c r="AS90" s="183"/>
      <c r="AT90" s="184"/>
      <c r="AU90" s="55"/>
      <c r="AV90" s="55"/>
      <c r="AW90" s="55"/>
      <c r="AX90" s="55"/>
      <c r="AY90" s="55"/>
      <c r="AZ90" s="55"/>
      <c r="BA90" s="55"/>
      <c r="BB90" s="55"/>
      <c r="BC90" s="55"/>
      <c r="BD90" s="56"/>
      <c r="BE90" s="29"/>
    </row>
    <row r="91" spans="1:91" s="2" customFormat="1" ht="10.9" customHeight="1">
      <c r="A91" s="29"/>
      <c r="B91" s="30"/>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30"/>
      <c r="AS91" s="183"/>
      <c r="AT91" s="184"/>
      <c r="AU91" s="55"/>
      <c r="AV91" s="55"/>
      <c r="AW91" s="55"/>
      <c r="AX91" s="55"/>
      <c r="AY91" s="55"/>
      <c r="AZ91" s="55"/>
      <c r="BA91" s="55"/>
      <c r="BB91" s="55"/>
      <c r="BC91" s="55"/>
      <c r="BD91" s="56"/>
      <c r="BE91" s="29"/>
    </row>
    <row r="92" spans="1:91" s="2" customFormat="1" ht="29.25" customHeight="1">
      <c r="A92" s="29"/>
      <c r="B92" s="30"/>
      <c r="C92" s="185" t="s">
        <v>57</v>
      </c>
      <c r="D92" s="186"/>
      <c r="E92" s="186"/>
      <c r="F92" s="186"/>
      <c r="G92" s="186"/>
      <c r="H92" s="57"/>
      <c r="I92" s="187" t="s">
        <v>58</v>
      </c>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8" t="s">
        <v>59</v>
      </c>
      <c r="AH92" s="186"/>
      <c r="AI92" s="186"/>
      <c r="AJ92" s="186"/>
      <c r="AK92" s="186"/>
      <c r="AL92" s="186"/>
      <c r="AM92" s="186"/>
      <c r="AN92" s="187" t="s">
        <v>60</v>
      </c>
      <c r="AO92" s="186"/>
      <c r="AP92" s="189"/>
      <c r="AQ92" s="58" t="s">
        <v>61</v>
      </c>
      <c r="AR92" s="30"/>
      <c r="AS92" s="59" t="s">
        <v>62</v>
      </c>
      <c r="AT92" s="60" t="s">
        <v>63</v>
      </c>
      <c r="AU92" s="60" t="s">
        <v>64</v>
      </c>
      <c r="AV92" s="60" t="s">
        <v>65</v>
      </c>
      <c r="AW92" s="60" t="s">
        <v>66</v>
      </c>
      <c r="AX92" s="60" t="s">
        <v>67</v>
      </c>
      <c r="AY92" s="60" t="s">
        <v>68</v>
      </c>
      <c r="AZ92" s="60" t="s">
        <v>69</v>
      </c>
      <c r="BA92" s="60" t="s">
        <v>70</v>
      </c>
      <c r="BB92" s="60" t="s">
        <v>71</v>
      </c>
      <c r="BC92" s="60" t="s">
        <v>72</v>
      </c>
      <c r="BD92" s="61" t="s">
        <v>73</v>
      </c>
      <c r="BE92" s="29"/>
    </row>
    <row r="93" spans="1:91" s="2" customFormat="1" ht="10.9" customHeight="1">
      <c r="A93" s="29"/>
      <c r="B93" s="30"/>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30"/>
      <c r="AS93" s="62"/>
      <c r="AT93" s="63"/>
      <c r="AU93" s="63"/>
      <c r="AV93" s="63"/>
      <c r="AW93" s="63"/>
      <c r="AX93" s="63"/>
      <c r="AY93" s="63"/>
      <c r="AZ93" s="63"/>
      <c r="BA93" s="63"/>
      <c r="BB93" s="63"/>
      <c r="BC93" s="63"/>
      <c r="BD93" s="64"/>
      <c r="BE93" s="29"/>
    </row>
    <row r="94" spans="1:91" s="6" customFormat="1" ht="32.450000000000003" customHeight="1">
      <c r="B94" s="65"/>
      <c r="C94" s="66" t="s">
        <v>74</v>
      </c>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193">
        <f>ROUND(AG95,2)</f>
        <v>0</v>
      </c>
      <c r="AH94" s="193"/>
      <c r="AI94" s="193"/>
      <c r="AJ94" s="193"/>
      <c r="AK94" s="193"/>
      <c r="AL94" s="193"/>
      <c r="AM94" s="193"/>
      <c r="AN94" s="194">
        <f>SUM(AG94,AT94)</f>
        <v>0</v>
      </c>
      <c r="AO94" s="194"/>
      <c r="AP94" s="194"/>
      <c r="AQ94" s="69" t="s">
        <v>1</v>
      </c>
      <c r="AR94" s="65"/>
      <c r="AS94" s="70">
        <f>ROUND(AS95,2)</f>
        <v>0</v>
      </c>
      <c r="AT94" s="71">
        <f>ROUND(SUM(AV94:AW94),2)</f>
        <v>0</v>
      </c>
      <c r="AU94" s="72">
        <f>ROUND(AU95,5)</f>
        <v>0</v>
      </c>
      <c r="AV94" s="71">
        <f>ROUND(AZ94*L29,2)</f>
        <v>0</v>
      </c>
      <c r="AW94" s="71">
        <f>ROUND(BA94*L30,2)</f>
        <v>0</v>
      </c>
      <c r="AX94" s="71">
        <f>ROUND(BB94*L29,2)</f>
        <v>0</v>
      </c>
      <c r="AY94" s="71">
        <f>ROUND(BC94*L30,2)</f>
        <v>0</v>
      </c>
      <c r="AZ94" s="71">
        <f>ROUND(AZ95,2)</f>
        <v>0</v>
      </c>
      <c r="BA94" s="71">
        <f>ROUND(BA95,2)</f>
        <v>0</v>
      </c>
      <c r="BB94" s="71">
        <f>ROUND(BB95,2)</f>
        <v>0</v>
      </c>
      <c r="BC94" s="71">
        <f>ROUND(BC95,2)</f>
        <v>0</v>
      </c>
      <c r="BD94" s="73">
        <f>ROUND(BD95,2)</f>
        <v>0</v>
      </c>
      <c r="BS94" s="74" t="s">
        <v>75</v>
      </c>
      <c r="BT94" s="74" t="s">
        <v>76</v>
      </c>
      <c r="BU94" s="75" t="s">
        <v>77</v>
      </c>
      <c r="BV94" s="74" t="s">
        <v>78</v>
      </c>
      <c r="BW94" s="74" t="s">
        <v>4</v>
      </c>
      <c r="BX94" s="74" t="s">
        <v>79</v>
      </c>
      <c r="CL94" s="74" t="s">
        <v>1</v>
      </c>
    </row>
    <row r="95" spans="1:91" s="7" customFormat="1" ht="16.5" customHeight="1">
      <c r="A95" s="76" t="s">
        <v>80</v>
      </c>
      <c r="B95" s="77"/>
      <c r="C95" s="78"/>
      <c r="D95" s="192" t="s">
        <v>81</v>
      </c>
      <c r="E95" s="192"/>
      <c r="F95" s="192"/>
      <c r="G95" s="192"/>
      <c r="H95" s="192"/>
      <c r="I95" s="79"/>
      <c r="J95" s="192" t="s">
        <v>82</v>
      </c>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0">
        <f>'y - Príprava územia'!J30</f>
        <v>0</v>
      </c>
      <c r="AH95" s="191"/>
      <c r="AI95" s="191"/>
      <c r="AJ95" s="191"/>
      <c r="AK95" s="191"/>
      <c r="AL95" s="191"/>
      <c r="AM95" s="191"/>
      <c r="AN95" s="190">
        <f>SUM(AG95,AT95)</f>
        <v>0</v>
      </c>
      <c r="AO95" s="191"/>
      <c r="AP95" s="191"/>
      <c r="AQ95" s="80" t="s">
        <v>83</v>
      </c>
      <c r="AR95" s="77"/>
      <c r="AS95" s="81">
        <v>0</v>
      </c>
      <c r="AT95" s="82">
        <f>ROUND(SUM(AV95:AW95),2)</f>
        <v>0</v>
      </c>
      <c r="AU95" s="83">
        <f>'y - Príprava územia'!P119</f>
        <v>0</v>
      </c>
      <c r="AV95" s="82">
        <f>'y - Príprava územia'!J33</f>
        <v>0</v>
      </c>
      <c r="AW95" s="82">
        <f>'y - Príprava územia'!J34</f>
        <v>0</v>
      </c>
      <c r="AX95" s="82">
        <f>'y - Príprava územia'!J35</f>
        <v>0</v>
      </c>
      <c r="AY95" s="82">
        <f>'y - Príprava územia'!J36</f>
        <v>0</v>
      </c>
      <c r="AZ95" s="82">
        <f>'y - Príprava územia'!F33</f>
        <v>0</v>
      </c>
      <c r="BA95" s="82">
        <f>'y - Príprava územia'!F34</f>
        <v>0</v>
      </c>
      <c r="BB95" s="82">
        <f>'y - Príprava územia'!F35</f>
        <v>0</v>
      </c>
      <c r="BC95" s="82">
        <f>'y - Príprava územia'!F36</f>
        <v>0</v>
      </c>
      <c r="BD95" s="84">
        <f>'y - Príprava územia'!F37</f>
        <v>0</v>
      </c>
      <c r="BT95" s="85" t="s">
        <v>84</v>
      </c>
      <c r="BV95" s="85" t="s">
        <v>78</v>
      </c>
      <c r="BW95" s="85" t="s">
        <v>85</v>
      </c>
      <c r="BX95" s="85" t="s">
        <v>4</v>
      </c>
      <c r="CL95" s="85" t="s">
        <v>1</v>
      </c>
      <c r="CM95" s="85" t="s">
        <v>76</v>
      </c>
    </row>
    <row r="96" spans="1:91" s="2" customFormat="1" ht="30" customHeight="1">
      <c r="A96" s="29"/>
      <c r="B96" s="30"/>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30"/>
      <c r="AS96" s="29"/>
      <c r="AT96" s="29"/>
      <c r="AU96" s="29"/>
      <c r="AV96" s="29"/>
      <c r="AW96" s="29"/>
      <c r="AX96" s="29"/>
      <c r="AY96" s="29"/>
      <c r="AZ96" s="29"/>
      <c r="BA96" s="29"/>
      <c r="BB96" s="29"/>
      <c r="BC96" s="29"/>
      <c r="BD96" s="29"/>
      <c r="BE96" s="29"/>
    </row>
    <row r="97" spans="1:57" s="2" customFormat="1" ht="6.95" customHeight="1">
      <c r="A97" s="29"/>
      <c r="B97" s="44"/>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30"/>
      <c r="AS97" s="29"/>
      <c r="AT97" s="29"/>
      <c r="AU97" s="29"/>
      <c r="AV97" s="29"/>
      <c r="AW97" s="29"/>
      <c r="AX97" s="29"/>
      <c r="AY97" s="29"/>
      <c r="AZ97" s="29"/>
      <c r="BA97" s="29"/>
      <c r="BB97" s="29"/>
      <c r="BC97" s="29"/>
      <c r="BD97" s="29"/>
      <c r="BE97" s="29"/>
    </row>
  </sheetData>
  <mergeCells count="42">
    <mergeCell ref="AR2:BE2"/>
    <mergeCell ref="C92:G92"/>
    <mergeCell ref="I92:AF92"/>
    <mergeCell ref="AG92:AM92"/>
    <mergeCell ref="AN92:AP92"/>
    <mergeCell ref="AN95:AP95"/>
    <mergeCell ref="AG95:AM95"/>
    <mergeCell ref="D95:H95"/>
    <mergeCell ref="J95:AF95"/>
    <mergeCell ref="AG94:AM94"/>
    <mergeCell ref="AN94:AP94"/>
    <mergeCell ref="L85:AO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y - Príprava územia'!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1"/>
  <sheetViews>
    <sheetView showGridLines="0" tabSelected="1" topLeftCell="A105"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195" t="s">
        <v>5</v>
      </c>
      <c r="M2" s="161"/>
      <c r="N2" s="161"/>
      <c r="O2" s="161"/>
      <c r="P2" s="161"/>
      <c r="Q2" s="161"/>
      <c r="R2" s="161"/>
      <c r="S2" s="161"/>
      <c r="T2" s="161"/>
      <c r="U2" s="161"/>
      <c r="V2" s="161"/>
      <c r="AT2" s="14" t="s">
        <v>85</v>
      </c>
    </row>
    <row r="3" spans="1:46" s="1" customFormat="1" ht="6.95" hidden="1" customHeight="1">
      <c r="B3" s="15"/>
      <c r="C3" s="16"/>
      <c r="D3" s="16"/>
      <c r="E3" s="16"/>
      <c r="F3" s="16"/>
      <c r="G3" s="16"/>
      <c r="H3" s="16"/>
      <c r="I3" s="16"/>
      <c r="J3" s="16"/>
      <c r="K3" s="16"/>
      <c r="L3" s="17"/>
      <c r="AT3" s="14" t="s">
        <v>76</v>
      </c>
    </row>
    <row r="4" spans="1:46" s="1" customFormat="1" ht="24.95" hidden="1" customHeight="1">
      <c r="B4" s="17"/>
      <c r="D4" s="18" t="s">
        <v>86</v>
      </c>
      <c r="L4" s="17"/>
      <c r="M4" s="86" t="s">
        <v>9</v>
      </c>
      <c r="AT4" s="14" t="s">
        <v>3</v>
      </c>
    </row>
    <row r="5" spans="1:46" s="1" customFormat="1" ht="6.95" hidden="1" customHeight="1">
      <c r="B5" s="17"/>
      <c r="L5" s="17"/>
    </row>
    <row r="6" spans="1:46" s="1" customFormat="1" ht="12" hidden="1" customHeight="1">
      <c r="B6" s="17"/>
      <c r="D6" s="24" t="s">
        <v>15</v>
      </c>
      <c r="L6" s="17"/>
    </row>
    <row r="7" spans="1:46" s="1" customFormat="1" ht="16.5" hidden="1" customHeight="1">
      <c r="B7" s="17"/>
      <c r="E7" s="196" t="str">
        <f>'Rekapitulácia stavby'!K6</f>
        <v>Revitalizácia športových ihrísk pri ZŠ Martinská, Žilina - PRÍPOČTY</v>
      </c>
      <c r="F7" s="197"/>
      <c r="G7" s="197"/>
      <c r="H7" s="197"/>
      <c r="L7" s="17"/>
    </row>
    <row r="8" spans="1:46" s="2" customFormat="1" ht="12" hidden="1" customHeight="1">
      <c r="A8" s="29"/>
      <c r="B8" s="30"/>
      <c r="C8" s="29"/>
      <c r="D8" s="24" t="s">
        <v>87</v>
      </c>
      <c r="E8" s="29"/>
      <c r="F8" s="29"/>
      <c r="G8" s="29"/>
      <c r="H8" s="29"/>
      <c r="I8" s="29"/>
      <c r="J8" s="29"/>
      <c r="K8" s="29"/>
      <c r="L8" s="39"/>
      <c r="S8" s="29"/>
      <c r="T8" s="29"/>
      <c r="U8" s="29"/>
      <c r="V8" s="29"/>
      <c r="W8" s="29"/>
      <c r="X8" s="29"/>
      <c r="Y8" s="29"/>
      <c r="Z8" s="29"/>
      <c r="AA8" s="29"/>
      <c r="AB8" s="29"/>
      <c r="AC8" s="29"/>
      <c r="AD8" s="29"/>
      <c r="AE8" s="29"/>
    </row>
    <row r="9" spans="1:46" s="2" customFormat="1" ht="16.5" hidden="1" customHeight="1">
      <c r="A9" s="29"/>
      <c r="B9" s="30"/>
      <c r="C9" s="29"/>
      <c r="D9" s="29"/>
      <c r="E9" s="176" t="s">
        <v>88</v>
      </c>
      <c r="F9" s="198"/>
      <c r="G9" s="198"/>
      <c r="H9" s="198"/>
      <c r="I9" s="29"/>
      <c r="J9" s="29"/>
      <c r="K9" s="29"/>
      <c r="L9" s="39"/>
      <c r="S9" s="29"/>
      <c r="T9" s="29"/>
      <c r="U9" s="29"/>
      <c r="V9" s="29"/>
      <c r="W9" s="29"/>
      <c r="X9" s="29"/>
      <c r="Y9" s="29"/>
      <c r="Z9" s="29"/>
      <c r="AA9" s="29"/>
      <c r="AB9" s="29"/>
      <c r="AC9" s="29"/>
      <c r="AD9" s="29"/>
      <c r="AE9" s="29"/>
    </row>
    <row r="10" spans="1:46" s="2" customFormat="1" ht="11.25" hidden="1">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46" s="2" customFormat="1" ht="12" hidden="1" customHeight="1">
      <c r="A11" s="29"/>
      <c r="B11" s="30"/>
      <c r="C11" s="29"/>
      <c r="D11" s="24" t="s">
        <v>17</v>
      </c>
      <c r="E11" s="29"/>
      <c r="F11" s="22" t="s">
        <v>1</v>
      </c>
      <c r="G11" s="29"/>
      <c r="H11" s="29"/>
      <c r="I11" s="24" t="s">
        <v>18</v>
      </c>
      <c r="J11" s="22" t="s">
        <v>1</v>
      </c>
      <c r="K11" s="29"/>
      <c r="L11" s="39"/>
      <c r="S11" s="29"/>
      <c r="T11" s="29"/>
      <c r="U11" s="29"/>
      <c r="V11" s="29"/>
      <c r="W11" s="29"/>
      <c r="X11" s="29"/>
      <c r="Y11" s="29"/>
      <c r="Z11" s="29"/>
      <c r="AA11" s="29"/>
      <c r="AB11" s="29"/>
      <c r="AC11" s="29"/>
      <c r="AD11" s="29"/>
      <c r="AE11" s="29"/>
    </row>
    <row r="12" spans="1:46" s="2" customFormat="1" ht="12" hidden="1" customHeight="1">
      <c r="A12" s="29"/>
      <c r="B12" s="30"/>
      <c r="C12" s="29"/>
      <c r="D12" s="24" t="s">
        <v>19</v>
      </c>
      <c r="E12" s="29"/>
      <c r="F12" s="22" t="s">
        <v>20</v>
      </c>
      <c r="G12" s="29"/>
      <c r="H12" s="29"/>
      <c r="I12" s="24" t="s">
        <v>21</v>
      </c>
      <c r="J12" s="52" t="str">
        <f>'Rekapitulácia stavby'!AN8</f>
        <v>1. 4. 2020</v>
      </c>
      <c r="K12" s="29"/>
      <c r="L12" s="39"/>
      <c r="S12" s="29"/>
      <c r="T12" s="29"/>
      <c r="U12" s="29"/>
      <c r="V12" s="29"/>
      <c r="W12" s="29"/>
      <c r="X12" s="29"/>
      <c r="Y12" s="29"/>
      <c r="Z12" s="29"/>
      <c r="AA12" s="29"/>
      <c r="AB12" s="29"/>
      <c r="AC12" s="29"/>
      <c r="AD12" s="29"/>
      <c r="AE12" s="29"/>
    </row>
    <row r="13" spans="1:46" s="2" customFormat="1" ht="10.9" hidden="1" customHeight="1">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46" s="2" customFormat="1" ht="12" hidden="1" customHeight="1">
      <c r="A14" s="29"/>
      <c r="B14" s="30"/>
      <c r="C14" s="29"/>
      <c r="D14" s="24" t="s">
        <v>23</v>
      </c>
      <c r="E14" s="29"/>
      <c r="F14" s="29"/>
      <c r="G14" s="29"/>
      <c r="H14" s="29"/>
      <c r="I14" s="24" t="s">
        <v>24</v>
      </c>
      <c r="J14" s="22" t="s">
        <v>1</v>
      </c>
      <c r="K14" s="29"/>
      <c r="L14" s="39"/>
      <c r="S14" s="29"/>
      <c r="T14" s="29"/>
      <c r="U14" s="29"/>
      <c r="V14" s="29"/>
      <c r="W14" s="29"/>
      <c r="X14" s="29"/>
      <c r="Y14" s="29"/>
      <c r="Z14" s="29"/>
      <c r="AA14" s="29"/>
      <c r="AB14" s="29"/>
      <c r="AC14" s="29"/>
      <c r="AD14" s="29"/>
      <c r="AE14" s="29"/>
    </row>
    <row r="15" spans="1:46" s="2" customFormat="1" ht="18" hidden="1" customHeight="1">
      <c r="A15" s="29"/>
      <c r="B15" s="30"/>
      <c r="C15" s="29"/>
      <c r="D15" s="29"/>
      <c r="E15" s="22" t="s">
        <v>25</v>
      </c>
      <c r="F15" s="29"/>
      <c r="G15" s="29"/>
      <c r="H15" s="29"/>
      <c r="I15" s="24" t="s">
        <v>26</v>
      </c>
      <c r="J15" s="22" t="s">
        <v>1</v>
      </c>
      <c r="K15" s="29"/>
      <c r="L15" s="39"/>
      <c r="S15" s="29"/>
      <c r="T15" s="29"/>
      <c r="U15" s="29"/>
      <c r="V15" s="29"/>
      <c r="W15" s="29"/>
      <c r="X15" s="29"/>
      <c r="Y15" s="29"/>
      <c r="Z15" s="29"/>
      <c r="AA15" s="29"/>
      <c r="AB15" s="29"/>
      <c r="AC15" s="29"/>
      <c r="AD15" s="29"/>
      <c r="AE15" s="29"/>
    </row>
    <row r="16" spans="1:46" s="2" customFormat="1" ht="6.95" hidden="1" customHeight="1">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hidden="1" customHeight="1">
      <c r="A17" s="29"/>
      <c r="B17" s="30"/>
      <c r="C17" s="29"/>
      <c r="D17" s="24" t="s">
        <v>27</v>
      </c>
      <c r="E17" s="29"/>
      <c r="F17" s="29"/>
      <c r="G17" s="29"/>
      <c r="H17" s="29"/>
      <c r="I17" s="24" t="s">
        <v>24</v>
      </c>
      <c r="J17" s="25" t="str">
        <f>'Rekapitulácia stavby'!AN13</f>
        <v>Vyplň údaj</v>
      </c>
      <c r="K17" s="29"/>
      <c r="L17" s="39"/>
      <c r="S17" s="29"/>
      <c r="T17" s="29"/>
      <c r="U17" s="29"/>
      <c r="V17" s="29"/>
      <c r="W17" s="29"/>
      <c r="X17" s="29"/>
      <c r="Y17" s="29"/>
      <c r="Z17" s="29"/>
      <c r="AA17" s="29"/>
      <c r="AB17" s="29"/>
      <c r="AC17" s="29"/>
      <c r="AD17" s="29"/>
      <c r="AE17" s="29"/>
    </row>
    <row r="18" spans="1:31" s="2" customFormat="1" ht="18" hidden="1" customHeight="1">
      <c r="A18" s="29"/>
      <c r="B18" s="30"/>
      <c r="C18" s="29"/>
      <c r="D18" s="29"/>
      <c r="E18" s="199" t="str">
        <f>'Rekapitulácia stavby'!E14</f>
        <v>Vyplň údaj</v>
      </c>
      <c r="F18" s="160"/>
      <c r="G18" s="160"/>
      <c r="H18" s="160"/>
      <c r="I18" s="24" t="s">
        <v>26</v>
      </c>
      <c r="J18" s="25" t="str">
        <f>'Rekapitulácia stavby'!AN14</f>
        <v>Vyplň údaj</v>
      </c>
      <c r="K18" s="29"/>
      <c r="L18" s="39"/>
      <c r="S18" s="29"/>
      <c r="T18" s="29"/>
      <c r="U18" s="29"/>
      <c r="V18" s="29"/>
      <c r="W18" s="29"/>
      <c r="X18" s="29"/>
      <c r="Y18" s="29"/>
      <c r="Z18" s="29"/>
      <c r="AA18" s="29"/>
      <c r="AB18" s="29"/>
      <c r="AC18" s="29"/>
      <c r="AD18" s="29"/>
      <c r="AE18" s="29"/>
    </row>
    <row r="19" spans="1:31" s="2" customFormat="1" ht="6.95" hidden="1" customHeight="1">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hidden="1" customHeight="1">
      <c r="A20" s="29"/>
      <c r="B20" s="30"/>
      <c r="C20" s="29"/>
      <c r="D20" s="24" t="s">
        <v>29</v>
      </c>
      <c r="E20" s="29"/>
      <c r="F20" s="29"/>
      <c r="G20" s="29"/>
      <c r="H20" s="29"/>
      <c r="I20" s="24" t="s">
        <v>24</v>
      </c>
      <c r="J20" s="22" t="s">
        <v>1</v>
      </c>
      <c r="K20" s="29"/>
      <c r="L20" s="39"/>
      <c r="S20" s="29"/>
      <c r="T20" s="29"/>
      <c r="U20" s="29"/>
      <c r="V20" s="29"/>
      <c r="W20" s="29"/>
      <c r="X20" s="29"/>
      <c r="Y20" s="29"/>
      <c r="Z20" s="29"/>
      <c r="AA20" s="29"/>
      <c r="AB20" s="29"/>
      <c r="AC20" s="29"/>
      <c r="AD20" s="29"/>
      <c r="AE20" s="29"/>
    </row>
    <row r="21" spans="1:31" s="2" customFormat="1" ht="18" hidden="1" customHeight="1">
      <c r="A21" s="29"/>
      <c r="B21" s="30"/>
      <c r="C21" s="29"/>
      <c r="D21" s="29"/>
      <c r="E21" s="22" t="s">
        <v>30</v>
      </c>
      <c r="F21" s="29"/>
      <c r="G21" s="29"/>
      <c r="H21" s="29"/>
      <c r="I21" s="24" t="s">
        <v>26</v>
      </c>
      <c r="J21" s="22" t="s">
        <v>1</v>
      </c>
      <c r="K21" s="29"/>
      <c r="L21" s="39"/>
      <c r="S21" s="29"/>
      <c r="T21" s="29"/>
      <c r="U21" s="29"/>
      <c r="V21" s="29"/>
      <c r="W21" s="29"/>
      <c r="X21" s="29"/>
      <c r="Y21" s="29"/>
      <c r="Z21" s="29"/>
      <c r="AA21" s="29"/>
      <c r="AB21" s="29"/>
      <c r="AC21" s="29"/>
      <c r="AD21" s="29"/>
      <c r="AE21" s="29"/>
    </row>
    <row r="22" spans="1:31" s="2" customFormat="1" ht="6.95" hidden="1" customHeight="1">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hidden="1" customHeight="1">
      <c r="A23" s="29"/>
      <c r="B23" s="30"/>
      <c r="C23" s="29"/>
      <c r="D23" s="24" t="s">
        <v>32</v>
      </c>
      <c r="E23" s="29"/>
      <c r="F23" s="29"/>
      <c r="G23" s="29"/>
      <c r="H23" s="29"/>
      <c r="I23" s="24" t="s">
        <v>24</v>
      </c>
      <c r="J23" s="22" t="s">
        <v>1</v>
      </c>
      <c r="K23" s="29"/>
      <c r="L23" s="39"/>
      <c r="S23" s="29"/>
      <c r="T23" s="29"/>
      <c r="U23" s="29"/>
      <c r="V23" s="29"/>
      <c r="W23" s="29"/>
      <c r="X23" s="29"/>
      <c r="Y23" s="29"/>
      <c r="Z23" s="29"/>
      <c r="AA23" s="29"/>
      <c r="AB23" s="29"/>
      <c r="AC23" s="29"/>
      <c r="AD23" s="29"/>
      <c r="AE23" s="29"/>
    </row>
    <row r="24" spans="1:31" s="2" customFormat="1" ht="18" hidden="1" customHeight="1">
      <c r="A24" s="29"/>
      <c r="B24" s="30"/>
      <c r="C24" s="29"/>
      <c r="D24" s="29"/>
      <c r="E24" s="22" t="s">
        <v>33</v>
      </c>
      <c r="F24" s="29"/>
      <c r="G24" s="29"/>
      <c r="H24" s="29"/>
      <c r="I24" s="24" t="s">
        <v>26</v>
      </c>
      <c r="J24" s="22" t="s">
        <v>1</v>
      </c>
      <c r="K24" s="29"/>
      <c r="L24" s="39"/>
      <c r="S24" s="29"/>
      <c r="T24" s="29"/>
      <c r="U24" s="29"/>
      <c r="V24" s="29"/>
      <c r="W24" s="29"/>
      <c r="X24" s="29"/>
      <c r="Y24" s="29"/>
      <c r="Z24" s="29"/>
      <c r="AA24" s="29"/>
      <c r="AB24" s="29"/>
      <c r="AC24" s="29"/>
      <c r="AD24" s="29"/>
      <c r="AE24" s="29"/>
    </row>
    <row r="25" spans="1:31" s="2" customFormat="1" ht="6.95" hidden="1" customHeight="1">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hidden="1" customHeight="1">
      <c r="A26" s="29"/>
      <c r="B26" s="30"/>
      <c r="C26" s="29"/>
      <c r="D26" s="24" t="s">
        <v>34</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hidden="1" customHeight="1">
      <c r="A27" s="87"/>
      <c r="B27" s="88"/>
      <c r="C27" s="87"/>
      <c r="D27" s="87"/>
      <c r="E27" s="165" t="s">
        <v>1</v>
      </c>
      <c r="F27" s="165"/>
      <c r="G27" s="165"/>
      <c r="H27" s="165"/>
      <c r="I27" s="87"/>
      <c r="J27" s="87"/>
      <c r="K27" s="87"/>
      <c r="L27" s="89"/>
      <c r="S27" s="87"/>
      <c r="T27" s="87"/>
      <c r="U27" s="87"/>
      <c r="V27" s="87"/>
      <c r="W27" s="87"/>
      <c r="X27" s="87"/>
      <c r="Y27" s="87"/>
      <c r="Z27" s="87"/>
      <c r="AA27" s="87"/>
      <c r="AB27" s="87"/>
      <c r="AC27" s="87"/>
      <c r="AD27" s="87"/>
      <c r="AE27" s="87"/>
    </row>
    <row r="28" spans="1:31" s="2" customFormat="1" ht="6.95" hidden="1" customHeight="1">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hidden="1" customHeight="1">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hidden="1" customHeight="1">
      <c r="A30" s="29"/>
      <c r="B30" s="30"/>
      <c r="C30" s="29"/>
      <c r="D30" s="90" t="s">
        <v>36</v>
      </c>
      <c r="E30" s="29"/>
      <c r="F30" s="29"/>
      <c r="G30" s="29"/>
      <c r="H30" s="29"/>
      <c r="I30" s="29"/>
      <c r="J30" s="68">
        <f>ROUND(J119, 2)</f>
        <v>0</v>
      </c>
      <c r="K30" s="29"/>
      <c r="L30" s="39"/>
      <c r="S30" s="29"/>
      <c r="T30" s="29"/>
      <c r="U30" s="29"/>
      <c r="V30" s="29"/>
      <c r="W30" s="29"/>
      <c r="X30" s="29"/>
      <c r="Y30" s="29"/>
      <c r="Z30" s="29"/>
      <c r="AA30" s="29"/>
      <c r="AB30" s="29"/>
      <c r="AC30" s="29"/>
      <c r="AD30" s="29"/>
      <c r="AE30" s="29"/>
    </row>
    <row r="31" spans="1:31" s="2" customFormat="1" ht="6.95" hidden="1" customHeight="1">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hidden="1" customHeight="1">
      <c r="A32" s="29"/>
      <c r="B32" s="30"/>
      <c r="C32" s="29"/>
      <c r="D32" s="29"/>
      <c r="E32" s="29"/>
      <c r="F32" s="33" t="s">
        <v>38</v>
      </c>
      <c r="G32" s="29"/>
      <c r="H32" s="29"/>
      <c r="I32" s="33" t="s">
        <v>37</v>
      </c>
      <c r="J32" s="33" t="s">
        <v>39</v>
      </c>
      <c r="K32" s="29"/>
      <c r="L32" s="39"/>
      <c r="S32" s="29"/>
      <c r="T32" s="29"/>
      <c r="U32" s="29"/>
      <c r="V32" s="29"/>
      <c r="W32" s="29"/>
      <c r="X32" s="29"/>
      <c r="Y32" s="29"/>
      <c r="Z32" s="29"/>
      <c r="AA32" s="29"/>
      <c r="AB32" s="29"/>
      <c r="AC32" s="29"/>
      <c r="AD32" s="29"/>
      <c r="AE32" s="29"/>
    </row>
    <row r="33" spans="1:31" s="2" customFormat="1" ht="14.45" hidden="1" customHeight="1">
      <c r="A33" s="29"/>
      <c r="B33" s="30"/>
      <c r="C33" s="29"/>
      <c r="D33" s="91" t="s">
        <v>40</v>
      </c>
      <c r="E33" s="24" t="s">
        <v>41</v>
      </c>
      <c r="F33" s="92">
        <f>ROUND((SUM(BE119:BE130)),  2)</f>
        <v>0</v>
      </c>
      <c r="G33" s="29"/>
      <c r="H33" s="29"/>
      <c r="I33" s="93">
        <v>0.2</v>
      </c>
      <c r="J33" s="92">
        <f>ROUND(((SUM(BE119:BE130))*I33),  2)</f>
        <v>0</v>
      </c>
      <c r="K33" s="29"/>
      <c r="L33" s="39"/>
      <c r="S33" s="29"/>
      <c r="T33" s="29"/>
      <c r="U33" s="29"/>
      <c r="V33" s="29"/>
      <c r="W33" s="29"/>
      <c r="X33" s="29"/>
      <c r="Y33" s="29"/>
      <c r="Z33" s="29"/>
      <c r="AA33" s="29"/>
      <c r="AB33" s="29"/>
      <c r="AC33" s="29"/>
      <c r="AD33" s="29"/>
      <c r="AE33" s="29"/>
    </row>
    <row r="34" spans="1:31" s="2" customFormat="1" ht="14.45" hidden="1" customHeight="1">
      <c r="A34" s="29"/>
      <c r="B34" s="30"/>
      <c r="C34" s="29"/>
      <c r="D34" s="29"/>
      <c r="E34" s="24" t="s">
        <v>42</v>
      </c>
      <c r="F34" s="92">
        <f>ROUND((SUM(BF119:BF130)),  2)</f>
        <v>0</v>
      </c>
      <c r="G34" s="29"/>
      <c r="H34" s="29"/>
      <c r="I34" s="93">
        <v>0.2</v>
      </c>
      <c r="J34" s="92">
        <f>ROUND(((SUM(BF119:BF130))*I34),  2)</f>
        <v>0</v>
      </c>
      <c r="K34" s="29"/>
      <c r="L34" s="39"/>
      <c r="S34" s="29"/>
      <c r="T34" s="29"/>
      <c r="U34" s="29"/>
      <c r="V34" s="29"/>
      <c r="W34" s="29"/>
      <c r="X34" s="29"/>
      <c r="Y34" s="29"/>
      <c r="Z34" s="29"/>
      <c r="AA34" s="29"/>
      <c r="AB34" s="29"/>
      <c r="AC34" s="29"/>
      <c r="AD34" s="29"/>
      <c r="AE34" s="29"/>
    </row>
    <row r="35" spans="1:31" s="2" customFormat="1" ht="14.45" hidden="1" customHeight="1">
      <c r="A35" s="29"/>
      <c r="B35" s="30"/>
      <c r="C35" s="29"/>
      <c r="D35" s="29"/>
      <c r="E35" s="24" t="s">
        <v>43</v>
      </c>
      <c r="F35" s="92">
        <f>ROUND((SUM(BG119:BG130)),  2)</f>
        <v>0</v>
      </c>
      <c r="G35" s="29"/>
      <c r="H35" s="29"/>
      <c r="I35" s="93">
        <v>0.2</v>
      </c>
      <c r="J35" s="92">
        <f>0</f>
        <v>0</v>
      </c>
      <c r="K35" s="29"/>
      <c r="L35" s="39"/>
      <c r="S35" s="29"/>
      <c r="T35" s="29"/>
      <c r="U35" s="29"/>
      <c r="V35" s="29"/>
      <c r="W35" s="29"/>
      <c r="X35" s="29"/>
      <c r="Y35" s="29"/>
      <c r="Z35" s="29"/>
      <c r="AA35" s="29"/>
      <c r="AB35" s="29"/>
      <c r="AC35" s="29"/>
      <c r="AD35" s="29"/>
      <c r="AE35" s="29"/>
    </row>
    <row r="36" spans="1:31" s="2" customFormat="1" ht="14.45" hidden="1" customHeight="1">
      <c r="A36" s="29"/>
      <c r="B36" s="30"/>
      <c r="C36" s="29"/>
      <c r="D36" s="29"/>
      <c r="E36" s="24" t="s">
        <v>44</v>
      </c>
      <c r="F36" s="92">
        <f>ROUND((SUM(BH119:BH130)),  2)</f>
        <v>0</v>
      </c>
      <c r="G36" s="29"/>
      <c r="H36" s="29"/>
      <c r="I36" s="93">
        <v>0.2</v>
      </c>
      <c r="J36" s="92">
        <f>0</f>
        <v>0</v>
      </c>
      <c r="K36" s="29"/>
      <c r="L36" s="39"/>
      <c r="S36" s="29"/>
      <c r="T36" s="29"/>
      <c r="U36" s="29"/>
      <c r="V36" s="29"/>
      <c r="W36" s="29"/>
      <c r="X36" s="29"/>
      <c r="Y36" s="29"/>
      <c r="Z36" s="29"/>
      <c r="AA36" s="29"/>
      <c r="AB36" s="29"/>
      <c r="AC36" s="29"/>
      <c r="AD36" s="29"/>
      <c r="AE36" s="29"/>
    </row>
    <row r="37" spans="1:31" s="2" customFormat="1" ht="14.45" hidden="1" customHeight="1">
      <c r="A37" s="29"/>
      <c r="B37" s="30"/>
      <c r="C37" s="29"/>
      <c r="D37" s="29"/>
      <c r="E37" s="24" t="s">
        <v>45</v>
      </c>
      <c r="F37" s="92">
        <f>ROUND((SUM(BI119:BI130)),  2)</f>
        <v>0</v>
      </c>
      <c r="G37" s="29"/>
      <c r="H37" s="29"/>
      <c r="I37" s="93">
        <v>0</v>
      </c>
      <c r="J37" s="92">
        <f>0</f>
        <v>0</v>
      </c>
      <c r="K37" s="29"/>
      <c r="L37" s="39"/>
      <c r="S37" s="29"/>
      <c r="T37" s="29"/>
      <c r="U37" s="29"/>
      <c r="V37" s="29"/>
      <c r="W37" s="29"/>
      <c r="X37" s="29"/>
      <c r="Y37" s="29"/>
      <c r="Z37" s="29"/>
      <c r="AA37" s="29"/>
      <c r="AB37" s="29"/>
      <c r="AC37" s="29"/>
      <c r="AD37" s="29"/>
      <c r="AE37" s="29"/>
    </row>
    <row r="38" spans="1:31" s="2" customFormat="1" ht="6.95" hidden="1" customHeight="1">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hidden="1" customHeight="1">
      <c r="A39" s="29"/>
      <c r="B39" s="30"/>
      <c r="C39" s="94"/>
      <c r="D39" s="95" t="s">
        <v>46</v>
      </c>
      <c r="E39" s="57"/>
      <c r="F39" s="57"/>
      <c r="G39" s="96" t="s">
        <v>47</v>
      </c>
      <c r="H39" s="97" t="s">
        <v>48</v>
      </c>
      <c r="I39" s="57"/>
      <c r="J39" s="98">
        <f>SUM(J30:J37)</f>
        <v>0</v>
      </c>
      <c r="K39" s="99"/>
      <c r="L39" s="39"/>
      <c r="S39" s="29"/>
      <c r="T39" s="29"/>
      <c r="U39" s="29"/>
      <c r="V39" s="29"/>
      <c r="W39" s="29"/>
      <c r="X39" s="29"/>
      <c r="Y39" s="29"/>
      <c r="Z39" s="29"/>
      <c r="AA39" s="29"/>
      <c r="AB39" s="29"/>
      <c r="AC39" s="29"/>
      <c r="AD39" s="29"/>
      <c r="AE39" s="29"/>
    </row>
    <row r="40" spans="1:31" s="2" customFormat="1" ht="14.45" hidden="1" customHeight="1">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1:31" s="1" customFormat="1" ht="14.45" hidden="1" customHeight="1">
      <c r="B41" s="17"/>
      <c r="L41" s="17"/>
    </row>
    <row r="42" spans="1:31" s="1" customFormat="1" ht="14.45" hidden="1" customHeight="1">
      <c r="B42" s="17"/>
      <c r="L42" s="17"/>
    </row>
    <row r="43" spans="1:31" s="1" customFormat="1" ht="14.45" hidden="1" customHeight="1">
      <c r="B43" s="17"/>
      <c r="L43" s="17"/>
    </row>
    <row r="44" spans="1:31" s="1" customFormat="1" ht="14.45" hidden="1" customHeight="1">
      <c r="B44" s="17"/>
      <c r="L44" s="17"/>
    </row>
    <row r="45" spans="1:31" s="1" customFormat="1" ht="14.45" hidden="1" customHeight="1">
      <c r="B45" s="17"/>
      <c r="L45" s="17"/>
    </row>
    <row r="46" spans="1:31" s="1" customFormat="1" ht="14.45" hidden="1" customHeight="1">
      <c r="B46" s="17"/>
      <c r="L46" s="17"/>
    </row>
    <row r="47" spans="1:31" s="1" customFormat="1" ht="14.45" hidden="1" customHeight="1">
      <c r="B47" s="17"/>
      <c r="L47" s="17"/>
    </row>
    <row r="48" spans="1:31" s="1" customFormat="1" ht="14.45" hidden="1" customHeight="1">
      <c r="B48" s="17"/>
      <c r="L48" s="17"/>
    </row>
    <row r="49" spans="1:31" s="1" customFormat="1" ht="14.45" hidden="1" customHeight="1">
      <c r="B49" s="17"/>
      <c r="L49" s="17"/>
    </row>
    <row r="50" spans="1:31" s="2" customFormat="1" ht="14.45" hidden="1" customHeight="1">
      <c r="B50" s="39"/>
      <c r="D50" s="40" t="s">
        <v>49</v>
      </c>
      <c r="E50" s="41"/>
      <c r="F50" s="41"/>
      <c r="G50" s="40" t="s">
        <v>50</v>
      </c>
      <c r="H50" s="41"/>
      <c r="I50" s="41"/>
      <c r="J50" s="41"/>
      <c r="K50" s="41"/>
      <c r="L50" s="39"/>
    </row>
    <row r="51" spans="1:31" ht="11.25" hidden="1">
      <c r="B51" s="17"/>
      <c r="L51" s="17"/>
    </row>
    <row r="52" spans="1:31" ht="11.25" hidden="1">
      <c r="B52" s="17"/>
      <c r="L52" s="17"/>
    </row>
    <row r="53" spans="1:31" ht="11.25" hidden="1">
      <c r="B53" s="17"/>
      <c r="L53" s="17"/>
    </row>
    <row r="54" spans="1:31" ht="11.25" hidden="1">
      <c r="B54" s="17"/>
      <c r="L54" s="17"/>
    </row>
    <row r="55" spans="1:31" ht="11.25" hidden="1">
      <c r="B55" s="17"/>
      <c r="L55" s="17"/>
    </row>
    <row r="56" spans="1:31" ht="11.25" hidden="1">
      <c r="B56" s="17"/>
      <c r="L56" s="17"/>
    </row>
    <row r="57" spans="1:31" ht="11.25" hidden="1">
      <c r="B57" s="17"/>
      <c r="L57" s="17"/>
    </row>
    <row r="58" spans="1:31" ht="11.25" hidden="1">
      <c r="B58" s="17"/>
      <c r="L58" s="17"/>
    </row>
    <row r="59" spans="1:31" ht="11.25" hidden="1">
      <c r="B59" s="17"/>
      <c r="L59" s="17"/>
    </row>
    <row r="60" spans="1:31" ht="11.25" hidden="1">
      <c r="B60" s="17"/>
      <c r="L60" s="17"/>
    </row>
    <row r="61" spans="1:31" s="2" customFormat="1" ht="12.75" hidden="1">
      <c r="A61" s="29"/>
      <c r="B61" s="30"/>
      <c r="C61" s="29"/>
      <c r="D61" s="42" t="s">
        <v>51</v>
      </c>
      <c r="E61" s="32"/>
      <c r="F61" s="100" t="s">
        <v>52</v>
      </c>
      <c r="G61" s="42" t="s">
        <v>51</v>
      </c>
      <c r="H61" s="32"/>
      <c r="I61" s="32"/>
      <c r="J61" s="101" t="s">
        <v>52</v>
      </c>
      <c r="K61" s="32"/>
      <c r="L61" s="39"/>
      <c r="S61" s="29"/>
      <c r="T61" s="29"/>
      <c r="U61" s="29"/>
      <c r="V61" s="29"/>
      <c r="W61" s="29"/>
      <c r="X61" s="29"/>
      <c r="Y61" s="29"/>
      <c r="Z61" s="29"/>
      <c r="AA61" s="29"/>
      <c r="AB61" s="29"/>
      <c r="AC61" s="29"/>
      <c r="AD61" s="29"/>
      <c r="AE61" s="29"/>
    </row>
    <row r="62" spans="1:31" ht="11.25" hidden="1">
      <c r="B62" s="17"/>
      <c r="L62" s="17"/>
    </row>
    <row r="63" spans="1:31" ht="11.25" hidden="1">
      <c r="B63" s="17"/>
      <c r="L63" s="17"/>
    </row>
    <row r="64" spans="1:31" ht="11.25" hidden="1">
      <c r="B64" s="17"/>
      <c r="L64" s="17"/>
    </row>
    <row r="65" spans="1:31" s="2" customFormat="1" ht="12.75" hidden="1">
      <c r="A65" s="29"/>
      <c r="B65" s="30"/>
      <c r="C65" s="29"/>
      <c r="D65" s="40" t="s">
        <v>53</v>
      </c>
      <c r="E65" s="43"/>
      <c r="F65" s="43"/>
      <c r="G65" s="40" t="s">
        <v>54</v>
      </c>
      <c r="H65" s="43"/>
      <c r="I65" s="43"/>
      <c r="J65" s="43"/>
      <c r="K65" s="43"/>
      <c r="L65" s="39"/>
      <c r="S65" s="29"/>
      <c r="T65" s="29"/>
      <c r="U65" s="29"/>
      <c r="V65" s="29"/>
      <c r="W65" s="29"/>
      <c r="X65" s="29"/>
      <c r="Y65" s="29"/>
      <c r="Z65" s="29"/>
      <c r="AA65" s="29"/>
      <c r="AB65" s="29"/>
      <c r="AC65" s="29"/>
      <c r="AD65" s="29"/>
      <c r="AE65" s="29"/>
    </row>
    <row r="66" spans="1:31" ht="11.25" hidden="1">
      <c r="B66" s="17"/>
      <c r="L66" s="17"/>
    </row>
    <row r="67" spans="1:31" ht="11.25" hidden="1">
      <c r="B67" s="17"/>
      <c r="L67" s="17"/>
    </row>
    <row r="68" spans="1:31" ht="11.25" hidden="1">
      <c r="B68" s="17"/>
      <c r="L68" s="17"/>
    </row>
    <row r="69" spans="1:31" ht="11.25" hidden="1">
      <c r="B69" s="17"/>
      <c r="L69" s="17"/>
    </row>
    <row r="70" spans="1:31" ht="11.25" hidden="1">
      <c r="B70" s="17"/>
      <c r="L70" s="17"/>
    </row>
    <row r="71" spans="1:31" ht="11.25" hidden="1">
      <c r="B71" s="17"/>
      <c r="L71" s="17"/>
    </row>
    <row r="72" spans="1:31" ht="11.25" hidden="1">
      <c r="B72" s="17"/>
      <c r="L72" s="17"/>
    </row>
    <row r="73" spans="1:31" ht="11.25" hidden="1">
      <c r="B73" s="17"/>
      <c r="L73" s="17"/>
    </row>
    <row r="74" spans="1:31" ht="11.25" hidden="1">
      <c r="B74" s="17"/>
      <c r="L74" s="17"/>
    </row>
    <row r="75" spans="1:31" ht="11.25" hidden="1">
      <c r="B75" s="17"/>
      <c r="L75" s="17"/>
    </row>
    <row r="76" spans="1:31" s="2" customFormat="1" ht="12.75" hidden="1">
      <c r="A76" s="29"/>
      <c r="B76" s="30"/>
      <c r="C76" s="29"/>
      <c r="D76" s="42" t="s">
        <v>51</v>
      </c>
      <c r="E76" s="32"/>
      <c r="F76" s="100" t="s">
        <v>52</v>
      </c>
      <c r="G76" s="42" t="s">
        <v>51</v>
      </c>
      <c r="H76" s="32"/>
      <c r="I76" s="32"/>
      <c r="J76" s="101" t="s">
        <v>52</v>
      </c>
      <c r="K76" s="32"/>
      <c r="L76" s="39"/>
      <c r="S76" s="29"/>
      <c r="T76" s="29"/>
      <c r="U76" s="29"/>
      <c r="V76" s="29"/>
      <c r="W76" s="29"/>
      <c r="X76" s="29"/>
      <c r="Y76" s="29"/>
      <c r="Z76" s="29"/>
      <c r="AA76" s="29"/>
      <c r="AB76" s="29"/>
      <c r="AC76" s="29"/>
      <c r="AD76" s="29"/>
      <c r="AE76" s="29"/>
    </row>
    <row r="77" spans="1:31" s="2" customFormat="1" ht="14.45" hidden="1" customHeight="1">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78" spans="1:31" ht="11.25" hidden="1"/>
    <row r="79" spans="1:31" ht="11.25" hidden="1"/>
    <row r="80" spans="1:31" ht="11.25" hidden="1"/>
    <row r="81" spans="1:47" s="2" customFormat="1" ht="6.95" hidden="1" customHeight="1">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47" s="2" customFormat="1" ht="24.95" hidden="1" customHeight="1">
      <c r="A82" s="29"/>
      <c r="B82" s="30"/>
      <c r="C82" s="18" t="s">
        <v>89</v>
      </c>
      <c r="D82" s="29"/>
      <c r="E82" s="29"/>
      <c r="F82" s="29"/>
      <c r="G82" s="29"/>
      <c r="H82" s="29"/>
      <c r="I82" s="29"/>
      <c r="J82" s="29"/>
      <c r="K82" s="29"/>
      <c r="L82" s="39"/>
      <c r="S82" s="29"/>
      <c r="T82" s="29"/>
      <c r="U82" s="29"/>
      <c r="V82" s="29"/>
      <c r="W82" s="29"/>
      <c r="X82" s="29"/>
      <c r="Y82" s="29"/>
      <c r="Z82" s="29"/>
      <c r="AA82" s="29"/>
      <c r="AB82" s="29"/>
      <c r="AC82" s="29"/>
      <c r="AD82" s="29"/>
      <c r="AE82" s="29"/>
    </row>
    <row r="83" spans="1:47" s="2" customFormat="1" ht="6.95" hidden="1" customHeight="1">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47" s="2" customFormat="1" ht="12" hidden="1" customHeight="1">
      <c r="A84" s="29"/>
      <c r="B84" s="30"/>
      <c r="C84" s="24" t="s">
        <v>15</v>
      </c>
      <c r="D84" s="29"/>
      <c r="E84" s="29"/>
      <c r="F84" s="29"/>
      <c r="G84" s="29"/>
      <c r="H84" s="29"/>
      <c r="I84" s="29"/>
      <c r="J84" s="29"/>
      <c r="K84" s="29"/>
      <c r="L84" s="39"/>
      <c r="S84" s="29"/>
      <c r="T84" s="29"/>
      <c r="U84" s="29"/>
      <c r="V84" s="29"/>
      <c r="W84" s="29"/>
      <c r="X84" s="29"/>
      <c r="Y84" s="29"/>
      <c r="Z84" s="29"/>
      <c r="AA84" s="29"/>
      <c r="AB84" s="29"/>
      <c r="AC84" s="29"/>
      <c r="AD84" s="29"/>
      <c r="AE84" s="29"/>
    </row>
    <row r="85" spans="1:47" s="2" customFormat="1" ht="16.5" hidden="1" customHeight="1">
      <c r="A85" s="29"/>
      <c r="B85" s="30"/>
      <c r="C85" s="29"/>
      <c r="D85" s="29"/>
      <c r="E85" s="196" t="str">
        <f>E7</f>
        <v>Revitalizácia športových ihrísk pri ZŠ Martinská, Žilina - PRÍPOČTY</v>
      </c>
      <c r="F85" s="197"/>
      <c r="G85" s="197"/>
      <c r="H85" s="197"/>
      <c r="I85" s="29"/>
      <c r="J85" s="29"/>
      <c r="K85" s="29"/>
      <c r="L85" s="39"/>
      <c r="S85" s="29"/>
      <c r="T85" s="29"/>
      <c r="U85" s="29"/>
      <c r="V85" s="29"/>
      <c r="W85" s="29"/>
      <c r="X85" s="29"/>
      <c r="Y85" s="29"/>
      <c r="Z85" s="29"/>
      <c r="AA85" s="29"/>
      <c r="AB85" s="29"/>
      <c r="AC85" s="29"/>
      <c r="AD85" s="29"/>
      <c r="AE85" s="29"/>
    </row>
    <row r="86" spans="1:47" s="2" customFormat="1" ht="12" hidden="1" customHeight="1">
      <c r="A86" s="29"/>
      <c r="B86" s="30"/>
      <c r="C86" s="24" t="s">
        <v>87</v>
      </c>
      <c r="D86" s="29"/>
      <c r="E86" s="29"/>
      <c r="F86" s="29"/>
      <c r="G86" s="29"/>
      <c r="H86" s="29"/>
      <c r="I86" s="29"/>
      <c r="J86" s="29"/>
      <c r="K86" s="29"/>
      <c r="L86" s="39"/>
      <c r="S86" s="29"/>
      <c r="T86" s="29"/>
      <c r="U86" s="29"/>
      <c r="V86" s="29"/>
      <c r="W86" s="29"/>
      <c r="X86" s="29"/>
      <c r="Y86" s="29"/>
      <c r="Z86" s="29"/>
      <c r="AA86" s="29"/>
      <c r="AB86" s="29"/>
      <c r="AC86" s="29"/>
      <c r="AD86" s="29"/>
      <c r="AE86" s="29"/>
    </row>
    <row r="87" spans="1:47" s="2" customFormat="1" ht="16.5" hidden="1" customHeight="1">
      <c r="A87" s="29"/>
      <c r="B87" s="30"/>
      <c r="C87" s="29"/>
      <c r="D87" s="29"/>
      <c r="E87" s="176" t="str">
        <f>E9</f>
        <v>y - Príprava územia</v>
      </c>
      <c r="F87" s="198"/>
      <c r="G87" s="198"/>
      <c r="H87" s="198"/>
      <c r="I87" s="29"/>
      <c r="J87" s="29"/>
      <c r="K87" s="29"/>
      <c r="L87" s="39"/>
      <c r="S87" s="29"/>
      <c r="T87" s="29"/>
      <c r="U87" s="29"/>
      <c r="V87" s="29"/>
      <c r="W87" s="29"/>
      <c r="X87" s="29"/>
      <c r="Y87" s="29"/>
      <c r="Z87" s="29"/>
      <c r="AA87" s="29"/>
      <c r="AB87" s="29"/>
      <c r="AC87" s="29"/>
      <c r="AD87" s="29"/>
      <c r="AE87" s="29"/>
    </row>
    <row r="88" spans="1:47" s="2" customFormat="1" ht="6.95" hidden="1" customHeight="1">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47" s="2" customFormat="1" ht="12" hidden="1" customHeight="1">
      <c r="A89" s="29"/>
      <c r="B89" s="30"/>
      <c r="C89" s="24" t="s">
        <v>19</v>
      </c>
      <c r="D89" s="29"/>
      <c r="E89" s="29"/>
      <c r="F89" s="22" t="str">
        <f>F12</f>
        <v>ZŠ Martinská</v>
      </c>
      <c r="G89" s="29"/>
      <c r="H89" s="29"/>
      <c r="I89" s="24" t="s">
        <v>21</v>
      </c>
      <c r="J89" s="52" t="str">
        <f>IF(J12="","",J12)</f>
        <v>1. 4. 2020</v>
      </c>
      <c r="K89" s="29"/>
      <c r="L89" s="39"/>
      <c r="S89" s="29"/>
      <c r="T89" s="29"/>
      <c r="U89" s="29"/>
      <c r="V89" s="29"/>
      <c r="W89" s="29"/>
      <c r="X89" s="29"/>
      <c r="Y89" s="29"/>
      <c r="Z89" s="29"/>
      <c r="AA89" s="29"/>
      <c r="AB89" s="29"/>
      <c r="AC89" s="29"/>
      <c r="AD89" s="29"/>
      <c r="AE89" s="29"/>
    </row>
    <row r="90" spans="1:47" s="2" customFormat="1" ht="6.95" hidden="1" customHeight="1">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47" s="2" customFormat="1" ht="25.7" hidden="1" customHeight="1">
      <c r="A91" s="29"/>
      <c r="B91" s="30"/>
      <c r="C91" s="24" t="s">
        <v>23</v>
      </c>
      <c r="D91" s="29"/>
      <c r="E91" s="29"/>
      <c r="F91" s="22" t="str">
        <f>E15</f>
        <v>Mesto Žilina</v>
      </c>
      <c r="G91" s="29"/>
      <c r="H91" s="29"/>
      <c r="I91" s="24" t="s">
        <v>29</v>
      </c>
      <c r="J91" s="27" t="str">
        <f>E21</f>
        <v>A.R.K. ateliér s.r.o., Žilina</v>
      </c>
      <c r="K91" s="29"/>
      <c r="L91" s="39"/>
      <c r="S91" s="29"/>
      <c r="T91" s="29"/>
      <c r="U91" s="29"/>
      <c r="V91" s="29"/>
      <c r="W91" s="29"/>
      <c r="X91" s="29"/>
      <c r="Y91" s="29"/>
      <c r="Z91" s="29"/>
      <c r="AA91" s="29"/>
      <c r="AB91" s="29"/>
      <c r="AC91" s="29"/>
      <c r="AD91" s="29"/>
      <c r="AE91" s="29"/>
    </row>
    <row r="92" spans="1:47" s="2" customFormat="1" ht="15.2" hidden="1" customHeight="1">
      <c r="A92" s="29"/>
      <c r="B92" s="30"/>
      <c r="C92" s="24" t="s">
        <v>27</v>
      </c>
      <c r="D92" s="29"/>
      <c r="E92" s="29"/>
      <c r="F92" s="22" t="str">
        <f>IF(E18="","",E18)</f>
        <v>Vyplň údaj</v>
      </c>
      <c r="G92" s="29"/>
      <c r="H92" s="29"/>
      <c r="I92" s="24" t="s">
        <v>32</v>
      </c>
      <c r="J92" s="27" t="str">
        <f>E24</f>
        <v>Miroslav Holeš</v>
      </c>
      <c r="K92" s="29"/>
      <c r="L92" s="39"/>
      <c r="S92" s="29"/>
      <c r="T92" s="29"/>
      <c r="U92" s="29"/>
      <c r="V92" s="29"/>
      <c r="W92" s="29"/>
      <c r="X92" s="29"/>
      <c r="Y92" s="29"/>
      <c r="Z92" s="29"/>
      <c r="AA92" s="29"/>
      <c r="AB92" s="29"/>
      <c r="AC92" s="29"/>
      <c r="AD92" s="29"/>
      <c r="AE92" s="29"/>
    </row>
    <row r="93" spans="1:47" s="2" customFormat="1" ht="10.35" hidden="1" customHeight="1">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47" s="2" customFormat="1" ht="29.25" hidden="1" customHeight="1">
      <c r="A94" s="29"/>
      <c r="B94" s="30"/>
      <c r="C94" s="102" t="s">
        <v>90</v>
      </c>
      <c r="D94" s="94"/>
      <c r="E94" s="94"/>
      <c r="F94" s="94"/>
      <c r="G94" s="94"/>
      <c r="H94" s="94"/>
      <c r="I94" s="94"/>
      <c r="J94" s="103" t="s">
        <v>91</v>
      </c>
      <c r="K94" s="94"/>
      <c r="L94" s="39"/>
      <c r="S94" s="29"/>
      <c r="T94" s="29"/>
      <c r="U94" s="29"/>
      <c r="V94" s="29"/>
      <c r="W94" s="29"/>
      <c r="X94" s="29"/>
      <c r="Y94" s="29"/>
      <c r="Z94" s="29"/>
      <c r="AA94" s="29"/>
      <c r="AB94" s="29"/>
      <c r="AC94" s="29"/>
      <c r="AD94" s="29"/>
      <c r="AE94" s="29"/>
    </row>
    <row r="95" spans="1:47" s="2" customFormat="1" ht="10.35" hidden="1" customHeight="1">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hidden="1" customHeight="1">
      <c r="A96" s="29"/>
      <c r="B96" s="30"/>
      <c r="C96" s="104" t="s">
        <v>92</v>
      </c>
      <c r="D96" s="29"/>
      <c r="E96" s="29"/>
      <c r="F96" s="29"/>
      <c r="G96" s="29"/>
      <c r="H96" s="29"/>
      <c r="I96" s="29"/>
      <c r="J96" s="68">
        <f>J119</f>
        <v>0</v>
      </c>
      <c r="K96" s="29"/>
      <c r="L96" s="39"/>
      <c r="S96" s="29"/>
      <c r="T96" s="29"/>
      <c r="U96" s="29"/>
      <c r="V96" s="29"/>
      <c r="W96" s="29"/>
      <c r="X96" s="29"/>
      <c r="Y96" s="29"/>
      <c r="Z96" s="29"/>
      <c r="AA96" s="29"/>
      <c r="AB96" s="29"/>
      <c r="AC96" s="29"/>
      <c r="AD96" s="29"/>
      <c r="AE96" s="29"/>
      <c r="AU96" s="14" t="s">
        <v>93</v>
      </c>
    </row>
    <row r="97" spans="1:31" s="9" customFormat="1" ht="24.95" hidden="1" customHeight="1">
      <c r="B97" s="105"/>
      <c r="D97" s="106" t="s">
        <v>94</v>
      </c>
      <c r="E97" s="107"/>
      <c r="F97" s="107"/>
      <c r="G97" s="107"/>
      <c r="H97" s="107"/>
      <c r="I97" s="107"/>
      <c r="J97" s="108">
        <f>J120</f>
        <v>0</v>
      </c>
      <c r="L97" s="105"/>
    </row>
    <row r="98" spans="1:31" s="10" customFormat="1" ht="19.899999999999999" hidden="1" customHeight="1">
      <c r="B98" s="109"/>
      <c r="D98" s="110" t="s">
        <v>95</v>
      </c>
      <c r="E98" s="111"/>
      <c r="F98" s="111"/>
      <c r="G98" s="111"/>
      <c r="H98" s="111"/>
      <c r="I98" s="111"/>
      <c r="J98" s="112">
        <f>J121</f>
        <v>0</v>
      </c>
      <c r="L98" s="109"/>
    </row>
    <row r="99" spans="1:31" s="10" customFormat="1" ht="19.899999999999999" hidden="1" customHeight="1">
      <c r="B99" s="109"/>
      <c r="D99" s="110" t="s">
        <v>96</v>
      </c>
      <c r="E99" s="111"/>
      <c r="F99" s="111"/>
      <c r="G99" s="111"/>
      <c r="H99" s="111"/>
      <c r="I99" s="111"/>
      <c r="J99" s="112">
        <f>J126</f>
        <v>0</v>
      </c>
      <c r="L99" s="109"/>
    </row>
    <row r="100" spans="1:31" s="2" customFormat="1" ht="21.75" hidden="1" customHeight="1">
      <c r="A100" s="29"/>
      <c r="B100" s="30"/>
      <c r="C100" s="29"/>
      <c r="D100" s="29"/>
      <c r="E100" s="29"/>
      <c r="F100" s="29"/>
      <c r="G100" s="29"/>
      <c r="H100" s="29"/>
      <c r="I100" s="29"/>
      <c r="J100" s="29"/>
      <c r="K100" s="29"/>
      <c r="L100" s="39"/>
      <c r="S100" s="29"/>
      <c r="T100" s="29"/>
      <c r="U100" s="29"/>
      <c r="V100" s="29"/>
      <c r="W100" s="29"/>
      <c r="X100" s="29"/>
      <c r="Y100" s="29"/>
      <c r="Z100" s="29"/>
      <c r="AA100" s="29"/>
      <c r="AB100" s="29"/>
      <c r="AC100" s="29"/>
      <c r="AD100" s="29"/>
      <c r="AE100" s="29"/>
    </row>
    <row r="101" spans="1:31" s="2" customFormat="1" ht="6.95" hidden="1" customHeight="1">
      <c r="A101" s="29"/>
      <c r="B101" s="44"/>
      <c r="C101" s="45"/>
      <c r="D101" s="45"/>
      <c r="E101" s="45"/>
      <c r="F101" s="45"/>
      <c r="G101" s="45"/>
      <c r="H101" s="45"/>
      <c r="I101" s="45"/>
      <c r="J101" s="45"/>
      <c r="K101" s="45"/>
      <c r="L101" s="39"/>
      <c r="S101" s="29"/>
      <c r="T101" s="29"/>
      <c r="U101" s="29"/>
      <c r="V101" s="29"/>
      <c r="W101" s="29"/>
      <c r="X101" s="29"/>
      <c r="Y101" s="29"/>
      <c r="Z101" s="29"/>
      <c r="AA101" s="29"/>
      <c r="AB101" s="29"/>
      <c r="AC101" s="29"/>
      <c r="AD101" s="29"/>
      <c r="AE101" s="29"/>
    </row>
    <row r="102" spans="1:31" ht="11.25" hidden="1"/>
    <row r="103" spans="1:31" ht="11.25" hidden="1"/>
    <row r="104" spans="1:31" ht="11.25" hidden="1"/>
    <row r="105" spans="1:31" s="2" customFormat="1" ht="6.95" customHeight="1">
      <c r="A105" s="29"/>
      <c r="B105" s="46"/>
      <c r="C105" s="47"/>
      <c r="D105" s="47"/>
      <c r="E105" s="47"/>
      <c r="F105" s="47"/>
      <c r="G105" s="47"/>
      <c r="H105" s="47"/>
      <c r="I105" s="47"/>
      <c r="J105" s="47"/>
      <c r="K105" s="47"/>
      <c r="L105" s="39"/>
      <c r="S105" s="29"/>
      <c r="T105" s="29"/>
      <c r="U105" s="29"/>
      <c r="V105" s="29"/>
      <c r="W105" s="29"/>
      <c r="X105" s="29"/>
      <c r="Y105" s="29"/>
      <c r="Z105" s="29"/>
      <c r="AA105" s="29"/>
      <c r="AB105" s="29"/>
      <c r="AC105" s="29"/>
      <c r="AD105" s="29"/>
      <c r="AE105" s="29"/>
    </row>
    <row r="106" spans="1:31" s="2" customFormat="1" ht="24.95" customHeight="1">
      <c r="A106" s="29"/>
      <c r="B106" s="30"/>
      <c r="C106" s="18" t="s">
        <v>97</v>
      </c>
      <c r="D106" s="29"/>
      <c r="E106" s="29"/>
      <c r="F106" s="29"/>
      <c r="G106" s="29"/>
      <c r="H106" s="29"/>
      <c r="I106" s="29"/>
      <c r="J106" s="29"/>
      <c r="K106" s="29"/>
      <c r="L106" s="39"/>
      <c r="S106" s="29"/>
      <c r="T106" s="29"/>
      <c r="U106" s="29"/>
      <c r="V106" s="29"/>
      <c r="W106" s="29"/>
      <c r="X106" s="29"/>
      <c r="Y106" s="29"/>
      <c r="Z106" s="29"/>
      <c r="AA106" s="29"/>
      <c r="AB106" s="29"/>
      <c r="AC106" s="29"/>
      <c r="AD106" s="29"/>
      <c r="AE106" s="29"/>
    </row>
    <row r="107" spans="1:31" s="2" customFormat="1" ht="6.95" customHeight="1">
      <c r="A107" s="29"/>
      <c r="B107" s="30"/>
      <c r="C107" s="29"/>
      <c r="D107" s="29"/>
      <c r="E107" s="29"/>
      <c r="F107" s="29"/>
      <c r="G107" s="29"/>
      <c r="H107" s="29"/>
      <c r="I107" s="29"/>
      <c r="J107" s="29"/>
      <c r="K107" s="29"/>
      <c r="L107" s="39"/>
      <c r="S107" s="29"/>
      <c r="T107" s="29"/>
      <c r="U107" s="29"/>
      <c r="V107" s="29"/>
      <c r="W107" s="29"/>
      <c r="X107" s="29"/>
      <c r="Y107" s="29"/>
      <c r="Z107" s="29"/>
      <c r="AA107" s="29"/>
      <c r="AB107" s="29"/>
      <c r="AC107" s="29"/>
      <c r="AD107" s="29"/>
      <c r="AE107" s="29"/>
    </row>
    <row r="108" spans="1:31" s="2" customFormat="1" ht="12" customHeight="1">
      <c r="A108" s="29"/>
      <c r="B108" s="30"/>
      <c r="C108" s="24" t="s">
        <v>15</v>
      </c>
      <c r="D108" s="29"/>
      <c r="E108" s="29"/>
      <c r="F108" s="29"/>
      <c r="G108" s="29"/>
      <c r="H108" s="29"/>
      <c r="I108" s="29"/>
      <c r="J108" s="29"/>
      <c r="K108" s="29"/>
      <c r="L108" s="39"/>
      <c r="S108" s="29"/>
      <c r="T108" s="29"/>
      <c r="U108" s="29"/>
      <c r="V108" s="29"/>
      <c r="W108" s="29"/>
      <c r="X108" s="29"/>
      <c r="Y108" s="29"/>
      <c r="Z108" s="29"/>
      <c r="AA108" s="29"/>
      <c r="AB108" s="29"/>
      <c r="AC108" s="29"/>
      <c r="AD108" s="29"/>
      <c r="AE108" s="29"/>
    </row>
    <row r="109" spans="1:31" s="2" customFormat="1" ht="16.5" customHeight="1">
      <c r="A109" s="29"/>
      <c r="B109" s="30"/>
      <c r="C109" s="29"/>
      <c r="D109" s="29"/>
      <c r="E109" s="196" t="str">
        <f>E7</f>
        <v>Revitalizácia športových ihrísk pri ZŠ Martinská, Žilina - PRÍPOČTY</v>
      </c>
      <c r="F109" s="197"/>
      <c r="G109" s="197"/>
      <c r="H109" s="197"/>
      <c r="I109" s="29"/>
      <c r="J109" s="29"/>
      <c r="K109" s="29"/>
      <c r="L109" s="39"/>
      <c r="S109" s="29"/>
      <c r="T109" s="29"/>
      <c r="U109" s="29"/>
      <c r="V109" s="29"/>
      <c r="W109" s="29"/>
      <c r="X109" s="29"/>
      <c r="Y109" s="29"/>
      <c r="Z109" s="29"/>
      <c r="AA109" s="29"/>
      <c r="AB109" s="29"/>
      <c r="AC109" s="29"/>
      <c r="AD109" s="29"/>
      <c r="AE109" s="29"/>
    </row>
    <row r="110" spans="1:31" s="2" customFormat="1" ht="12" customHeight="1">
      <c r="A110" s="29"/>
      <c r="B110" s="30"/>
      <c r="C110" s="24" t="s">
        <v>87</v>
      </c>
      <c r="D110" s="29"/>
      <c r="E110" s="29"/>
      <c r="F110" s="29"/>
      <c r="G110" s="29"/>
      <c r="H110" s="29"/>
      <c r="I110" s="29"/>
      <c r="J110" s="29"/>
      <c r="K110" s="29"/>
      <c r="L110" s="39"/>
      <c r="S110" s="29"/>
      <c r="T110" s="29"/>
      <c r="U110" s="29"/>
      <c r="V110" s="29"/>
      <c r="W110" s="29"/>
      <c r="X110" s="29"/>
      <c r="Y110" s="29"/>
      <c r="Z110" s="29"/>
      <c r="AA110" s="29"/>
      <c r="AB110" s="29"/>
      <c r="AC110" s="29"/>
      <c r="AD110" s="29"/>
      <c r="AE110" s="29"/>
    </row>
    <row r="111" spans="1:31" s="2" customFormat="1" ht="16.5" customHeight="1">
      <c r="A111" s="29"/>
      <c r="B111" s="30"/>
      <c r="C111" s="29"/>
      <c r="D111" s="29"/>
      <c r="E111" s="176" t="str">
        <f>E9</f>
        <v>y - Príprava územia</v>
      </c>
      <c r="F111" s="198"/>
      <c r="G111" s="198"/>
      <c r="H111" s="198"/>
      <c r="I111" s="29"/>
      <c r="J111" s="29"/>
      <c r="K111" s="29"/>
      <c r="L111" s="39"/>
      <c r="S111" s="29"/>
      <c r="T111" s="29"/>
      <c r="U111" s="29"/>
      <c r="V111" s="29"/>
      <c r="W111" s="29"/>
      <c r="X111" s="29"/>
      <c r="Y111" s="29"/>
      <c r="Z111" s="29"/>
      <c r="AA111" s="29"/>
      <c r="AB111" s="29"/>
      <c r="AC111" s="29"/>
      <c r="AD111" s="29"/>
      <c r="AE111" s="29"/>
    </row>
    <row r="112" spans="1:31" s="2" customFormat="1" ht="6.95" customHeight="1">
      <c r="A112" s="29"/>
      <c r="B112" s="30"/>
      <c r="C112" s="29"/>
      <c r="D112" s="29"/>
      <c r="E112" s="29"/>
      <c r="F112" s="29"/>
      <c r="G112" s="29"/>
      <c r="H112" s="29"/>
      <c r="I112" s="29"/>
      <c r="J112" s="29"/>
      <c r="K112" s="29"/>
      <c r="L112" s="39"/>
      <c r="S112" s="29"/>
      <c r="T112" s="29"/>
      <c r="U112" s="29"/>
      <c r="V112" s="29"/>
      <c r="W112" s="29"/>
      <c r="X112" s="29"/>
      <c r="Y112" s="29"/>
      <c r="Z112" s="29"/>
      <c r="AA112" s="29"/>
      <c r="AB112" s="29"/>
      <c r="AC112" s="29"/>
      <c r="AD112" s="29"/>
      <c r="AE112" s="29"/>
    </row>
    <row r="113" spans="1:65" s="2" customFormat="1" ht="12" customHeight="1">
      <c r="A113" s="29"/>
      <c r="B113" s="30"/>
      <c r="C113" s="24" t="s">
        <v>19</v>
      </c>
      <c r="D113" s="29"/>
      <c r="E113" s="29"/>
      <c r="F113" s="22" t="str">
        <f>F12</f>
        <v>ZŠ Martinská</v>
      </c>
      <c r="G113" s="29"/>
      <c r="H113" s="29"/>
      <c r="I113" s="24" t="s">
        <v>21</v>
      </c>
      <c r="J113" s="52" t="str">
        <f>IF(J12="","",J12)</f>
        <v>1. 4. 2020</v>
      </c>
      <c r="K113" s="29"/>
      <c r="L113" s="39"/>
      <c r="S113" s="29"/>
      <c r="T113" s="29"/>
      <c r="U113" s="29"/>
      <c r="V113" s="29"/>
      <c r="W113" s="29"/>
      <c r="X113" s="29"/>
      <c r="Y113" s="29"/>
      <c r="Z113" s="29"/>
      <c r="AA113" s="29"/>
      <c r="AB113" s="29"/>
      <c r="AC113" s="29"/>
      <c r="AD113" s="29"/>
      <c r="AE113" s="29"/>
    </row>
    <row r="114" spans="1:65" s="2" customFormat="1" ht="6.95" customHeight="1">
      <c r="A114" s="29"/>
      <c r="B114" s="30"/>
      <c r="C114" s="29"/>
      <c r="D114" s="29"/>
      <c r="E114" s="29"/>
      <c r="F114" s="29"/>
      <c r="G114" s="29"/>
      <c r="H114" s="29"/>
      <c r="I114" s="29"/>
      <c r="J114" s="29"/>
      <c r="K114" s="29"/>
      <c r="L114" s="39"/>
      <c r="S114" s="29"/>
      <c r="T114" s="29"/>
      <c r="U114" s="29"/>
      <c r="V114" s="29"/>
      <c r="W114" s="29"/>
      <c r="X114" s="29"/>
      <c r="Y114" s="29"/>
      <c r="Z114" s="29"/>
      <c r="AA114" s="29"/>
      <c r="AB114" s="29"/>
      <c r="AC114" s="29"/>
      <c r="AD114" s="29"/>
      <c r="AE114" s="29"/>
    </row>
    <row r="115" spans="1:65" s="2" customFormat="1" ht="25.7" customHeight="1">
      <c r="A115" s="29"/>
      <c r="B115" s="30"/>
      <c r="C115" s="24" t="s">
        <v>23</v>
      </c>
      <c r="D115" s="29"/>
      <c r="E115" s="29"/>
      <c r="F115" s="22" t="str">
        <f>E15</f>
        <v>Mesto Žilina</v>
      </c>
      <c r="G115" s="29"/>
      <c r="H115" s="29"/>
      <c r="I115" s="24" t="s">
        <v>29</v>
      </c>
      <c r="J115" s="27" t="str">
        <f>E21</f>
        <v>A.R.K. ateliér s.r.o., Žilina</v>
      </c>
      <c r="K115" s="29"/>
      <c r="L115" s="39"/>
      <c r="S115" s="29"/>
      <c r="T115" s="29"/>
      <c r="U115" s="29"/>
      <c r="V115" s="29"/>
      <c r="W115" s="29"/>
      <c r="X115" s="29"/>
      <c r="Y115" s="29"/>
      <c r="Z115" s="29"/>
      <c r="AA115" s="29"/>
      <c r="AB115" s="29"/>
      <c r="AC115" s="29"/>
      <c r="AD115" s="29"/>
      <c r="AE115" s="29"/>
    </row>
    <row r="116" spans="1:65" s="2" customFormat="1" ht="15.2" customHeight="1">
      <c r="A116" s="29"/>
      <c r="B116" s="30"/>
      <c r="C116" s="24" t="s">
        <v>27</v>
      </c>
      <c r="D116" s="29"/>
      <c r="E116" s="29"/>
      <c r="F116" s="22" t="str">
        <f>IF(E18="","",E18)</f>
        <v>Vyplň údaj</v>
      </c>
      <c r="G116" s="29"/>
      <c r="H116" s="29"/>
      <c r="I116" s="24" t="s">
        <v>32</v>
      </c>
      <c r="J116" s="27" t="str">
        <f>E24</f>
        <v>Miroslav Holeš</v>
      </c>
      <c r="K116" s="29"/>
      <c r="L116" s="39"/>
      <c r="S116" s="29"/>
      <c r="T116" s="29"/>
      <c r="U116" s="29"/>
      <c r="V116" s="29"/>
      <c r="W116" s="29"/>
      <c r="X116" s="29"/>
      <c r="Y116" s="29"/>
      <c r="Z116" s="29"/>
      <c r="AA116" s="29"/>
      <c r="AB116" s="29"/>
      <c r="AC116" s="29"/>
      <c r="AD116" s="29"/>
      <c r="AE116" s="29"/>
    </row>
    <row r="117" spans="1:65" s="2" customFormat="1" ht="10.35" customHeight="1">
      <c r="A117" s="29"/>
      <c r="B117" s="30"/>
      <c r="C117" s="29"/>
      <c r="D117" s="29"/>
      <c r="E117" s="29"/>
      <c r="F117" s="29"/>
      <c r="G117" s="29"/>
      <c r="H117" s="29"/>
      <c r="I117" s="29"/>
      <c r="J117" s="29"/>
      <c r="K117" s="29"/>
      <c r="L117" s="39"/>
      <c r="S117" s="29"/>
      <c r="T117" s="29"/>
      <c r="U117" s="29"/>
      <c r="V117" s="29"/>
      <c r="W117" s="29"/>
      <c r="X117" s="29"/>
      <c r="Y117" s="29"/>
      <c r="Z117" s="29"/>
      <c r="AA117" s="29"/>
      <c r="AB117" s="29"/>
      <c r="AC117" s="29"/>
      <c r="AD117" s="29"/>
      <c r="AE117" s="29"/>
    </row>
    <row r="118" spans="1:65" s="11" customFormat="1" ht="29.25" customHeight="1">
      <c r="A118" s="113"/>
      <c r="B118" s="114"/>
      <c r="C118" s="115" t="s">
        <v>98</v>
      </c>
      <c r="D118" s="116" t="s">
        <v>61</v>
      </c>
      <c r="E118" s="116" t="s">
        <v>57</v>
      </c>
      <c r="F118" s="116" t="s">
        <v>58</v>
      </c>
      <c r="G118" s="116" t="s">
        <v>99</v>
      </c>
      <c r="H118" s="116" t="s">
        <v>100</v>
      </c>
      <c r="I118" s="116" t="s">
        <v>101</v>
      </c>
      <c r="J118" s="117" t="s">
        <v>91</v>
      </c>
      <c r="K118" s="118" t="s">
        <v>102</v>
      </c>
      <c r="L118" s="119"/>
      <c r="M118" s="59" t="s">
        <v>1</v>
      </c>
      <c r="N118" s="60" t="s">
        <v>40</v>
      </c>
      <c r="O118" s="60" t="s">
        <v>103</v>
      </c>
      <c r="P118" s="60" t="s">
        <v>104</v>
      </c>
      <c r="Q118" s="60" t="s">
        <v>105</v>
      </c>
      <c r="R118" s="60" t="s">
        <v>106</v>
      </c>
      <c r="S118" s="60" t="s">
        <v>107</v>
      </c>
      <c r="T118" s="61" t="s">
        <v>108</v>
      </c>
      <c r="U118" s="113"/>
      <c r="V118" s="113"/>
      <c r="W118" s="113"/>
      <c r="X118" s="113"/>
      <c r="Y118" s="113"/>
      <c r="Z118" s="113"/>
      <c r="AA118" s="113"/>
      <c r="AB118" s="113"/>
      <c r="AC118" s="113"/>
      <c r="AD118" s="113"/>
      <c r="AE118" s="113"/>
    </row>
    <row r="119" spans="1:65" s="2" customFormat="1" ht="22.9" customHeight="1">
      <c r="A119" s="29"/>
      <c r="B119" s="30"/>
      <c r="C119" s="66" t="s">
        <v>92</v>
      </c>
      <c r="D119" s="29"/>
      <c r="E119" s="29"/>
      <c r="F119" s="29"/>
      <c r="G119" s="29"/>
      <c r="H119" s="29"/>
      <c r="I119" s="29"/>
      <c r="J119" s="120">
        <f>BK119</f>
        <v>0</v>
      </c>
      <c r="K119" s="29"/>
      <c r="L119" s="30"/>
      <c r="M119" s="62"/>
      <c r="N119" s="53"/>
      <c r="O119" s="63"/>
      <c r="P119" s="121">
        <f>P120</f>
        <v>0</v>
      </c>
      <c r="Q119" s="63"/>
      <c r="R119" s="121">
        <f>R120</f>
        <v>0</v>
      </c>
      <c r="S119" s="63"/>
      <c r="T119" s="122">
        <f>T120</f>
        <v>1205.9684</v>
      </c>
      <c r="U119" s="29"/>
      <c r="V119" s="29"/>
      <c r="W119" s="29"/>
      <c r="X119" s="29"/>
      <c r="Y119" s="29"/>
      <c r="Z119" s="29"/>
      <c r="AA119" s="29"/>
      <c r="AB119" s="29"/>
      <c r="AC119" s="29"/>
      <c r="AD119" s="29"/>
      <c r="AE119" s="29"/>
      <c r="AT119" s="14" t="s">
        <v>75</v>
      </c>
      <c r="AU119" s="14" t="s">
        <v>93</v>
      </c>
      <c r="BK119" s="123">
        <f>BK120</f>
        <v>0</v>
      </c>
    </row>
    <row r="120" spans="1:65" s="12" customFormat="1" ht="25.9" customHeight="1">
      <c r="B120" s="124"/>
      <c r="D120" s="125" t="s">
        <v>75</v>
      </c>
      <c r="E120" s="126" t="s">
        <v>109</v>
      </c>
      <c r="F120" s="126" t="s">
        <v>110</v>
      </c>
      <c r="I120" s="127"/>
      <c r="J120" s="128">
        <f>BK120</f>
        <v>0</v>
      </c>
      <c r="L120" s="124"/>
      <c r="M120" s="129"/>
      <c r="N120" s="130"/>
      <c r="O120" s="130"/>
      <c r="P120" s="131">
        <f>P121+P126</f>
        <v>0</v>
      </c>
      <c r="Q120" s="130"/>
      <c r="R120" s="131">
        <f>R121+R126</f>
        <v>0</v>
      </c>
      <c r="S120" s="130"/>
      <c r="T120" s="132">
        <f>T121+T126</f>
        <v>1205.9684</v>
      </c>
      <c r="AR120" s="125" t="s">
        <v>84</v>
      </c>
      <c r="AT120" s="133" t="s">
        <v>75</v>
      </c>
      <c r="AU120" s="133" t="s">
        <v>76</v>
      </c>
      <c r="AY120" s="125" t="s">
        <v>111</v>
      </c>
      <c r="BK120" s="134">
        <f>BK121+BK126</f>
        <v>0</v>
      </c>
    </row>
    <row r="121" spans="1:65" s="12" customFormat="1" ht="22.9" customHeight="1">
      <c r="B121" s="124"/>
      <c r="D121" s="125" t="s">
        <v>75</v>
      </c>
      <c r="E121" s="135" t="s">
        <v>84</v>
      </c>
      <c r="F121" s="135" t="s">
        <v>112</v>
      </c>
      <c r="I121" s="127"/>
      <c r="J121" s="136">
        <f>BK121</f>
        <v>0</v>
      </c>
      <c r="L121" s="124"/>
      <c r="M121" s="129"/>
      <c r="N121" s="130"/>
      <c r="O121" s="130"/>
      <c r="P121" s="131">
        <f>SUM(P122:P125)</f>
        <v>0</v>
      </c>
      <c r="Q121" s="130"/>
      <c r="R121" s="131">
        <f>SUM(R122:R125)</f>
        <v>0</v>
      </c>
      <c r="S121" s="130"/>
      <c r="T121" s="132">
        <f>SUM(T122:T125)</f>
        <v>1205.9684</v>
      </c>
      <c r="AR121" s="125" t="s">
        <v>84</v>
      </c>
      <c r="AT121" s="133" t="s">
        <v>75</v>
      </c>
      <c r="AU121" s="133" t="s">
        <v>84</v>
      </c>
      <c r="AY121" s="125" t="s">
        <v>111</v>
      </c>
      <c r="BK121" s="134">
        <f>SUM(BK122:BK125)</f>
        <v>0</v>
      </c>
    </row>
    <row r="122" spans="1:65" s="2" customFormat="1" ht="24.2" customHeight="1">
      <c r="A122" s="29"/>
      <c r="B122" s="137"/>
      <c r="C122" s="138" t="s">
        <v>84</v>
      </c>
      <c r="D122" s="138" t="s">
        <v>113</v>
      </c>
      <c r="E122" s="139" t="s">
        <v>114</v>
      </c>
      <c r="F122" s="140" t="s">
        <v>115</v>
      </c>
      <c r="G122" s="141" t="s">
        <v>116</v>
      </c>
      <c r="H122" s="142">
        <v>2461.16</v>
      </c>
      <c r="I122" s="143"/>
      <c r="J122" s="144">
        <f>ROUND(I122*H122,2)</f>
        <v>0</v>
      </c>
      <c r="K122" s="145"/>
      <c r="L122" s="30"/>
      <c r="M122" s="146" t="s">
        <v>1</v>
      </c>
      <c r="N122" s="147" t="s">
        <v>42</v>
      </c>
      <c r="O122" s="55"/>
      <c r="P122" s="148">
        <f>O122*H122</f>
        <v>0</v>
      </c>
      <c r="Q122" s="148">
        <v>0</v>
      </c>
      <c r="R122" s="148">
        <f>Q122*H122</f>
        <v>0</v>
      </c>
      <c r="S122" s="148">
        <v>0.49</v>
      </c>
      <c r="T122" s="149">
        <f>S122*H122</f>
        <v>1205.9684</v>
      </c>
      <c r="U122" s="29"/>
      <c r="V122" s="29"/>
      <c r="W122" s="29"/>
      <c r="X122" s="29"/>
      <c r="Y122" s="29"/>
      <c r="Z122" s="29"/>
      <c r="AA122" s="29"/>
      <c r="AB122" s="29"/>
      <c r="AC122" s="29"/>
      <c r="AD122" s="29"/>
      <c r="AE122" s="29"/>
      <c r="AR122" s="150" t="s">
        <v>117</v>
      </c>
      <c r="AT122" s="150" t="s">
        <v>113</v>
      </c>
      <c r="AU122" s="150" t="s">
        <v>118</v>
      </c>
      <c r="AY122" s="14" t="s">
        <v>111</v>
      </c>
      <c r="BE122" s="151">
        <f>IF(N122="základná",J122,0)</f>
        <v>0</v>
      </c>
      <c r="BF122" s="151">
        <f>IF(N122="znížená",J122,0)</f>
        <v>0</v>
      </c>
      <c r="BG122" s="151">
        <f>IF(N122="zákl. prenesená",J122,0)</f>
        <v>0</v>
      </c>
      <c r="BH122" s="151">
        <f>IF(N122="zníž. prenesená",J122,0)</f>
        <v>0</v>
      </c>
      <c r="BI122" s="151">
        <f>IF(N122="nulová",J122,0)</f>
        <v>0</v>
      </c>
      <c r="BJ122" s="14" t="s">
        <v>118</v>
      </c>
      <c r="BK122" s="151">
        <f>ROUND(I122*H122,2)</f>
        <v>0</v>
      </c>
      <c r="BL122" s="14" t="s">
        <v>117</v>
      </c>
      <c r="BM122" s="150" t="s">
        <v>119</v>
      </c>
    </row>
    <row r="123" spans="1:65" s="2" customFormat="1" ht="24.2" customHeight="1">
      <c r="A123" s="29"/>
      <c r="B123" s="137"/>
      <c r="C123" s="138" t="s">
        <v>118</v>
      </c>
      <c r="D123" s="138" t="s">
        <v>113</v>
      </c>
      <c r="E123" s="139" t="s">
        <v>120</v>
      </c>
      <c r="F123" s="140" t="s">
        <v>121</v>
      </c>
      <c r="G123" s="141" t="s">
        <v>122</v>
      </c>
      <c r="H123" s="142">
        <v>254.84200000000001</v>
      </c>
      <c r="I123" s="143"/>
      <c r="J123" s="144">
        <f>ROUND(I123*H123,2)</f>
        <v>0</v>
      </c>
      <c r="K123" s="145"/>
      <c r="L123" s="30"/>
      <c r="M123" s="146" t="s">
        <v>1</v>
      </c>
      <c r="N123" s="147" t="s">
        <v>42</v>
      </c>
      <c r="O123" s="55"/>
      <c r="P123" s="148">
        <f>O123*H123</f>
        <v>0</v>
      </c>
      <c r="Q123" s="148">
        <v>0</v>
      </c>
      <c r="R123" s="148">
        <f>Q123*H123</f>
        <v>0</v>
      </c>
      <c r="S123" s="148">
        <v>0</v>
      </c>
      <c r="T123" s="149">
        <f>S123*H123</f>
        <v>0</v>
      </c>
      <c r="U123" s="29"/>
      <c r="V123" s="29"/>
      <c r="W123" s="29"/>
      <c r="X123" s="29"/>
      <c r="Y123" s="29"/>
      <c r="Z123" s="29"/>
      <c r="AA123" s="29"/>
      <c r="AB123" s="29"/>
      <c r="AC123" s="29"/>
      <c r="AD123" s="29"/>
      <c r="AE123" s="29"/>
      <c r="AR123" s="150" t="s">
        <v>117</v>
      </c>
      <c r="AT123" s="150" t="s">
        <v>113</v>
      </c>
      <c r="AU123" s="150" t="s">
        <v>118</v>
      </c>
      <c r="AY123" s="14" t="s">
        <v>111</v>
      </c>
      <c r="BE123" s="151">
        <f>IF(N123="základná",J123,0)</f>
        <v>0</v>
      </c>
      <c r="BF123" s="151">
        <f>IF(N123="znížená",J123,0)</f>
        <v>0</v>
      </c>
      <c r="BG123" s="151">
        <f>IF(N123="zákl. prenesená",J123,0)</f>
        <v>0</v>
      </c>
      <c r="BH123" s="151">
        <f>IF(N123="zníž. prenesená",J123,0)</f>
        <v>0</v>
      </c>
      <c r="BI123" s="151">
        <f>IF(N123="nulová",J123,0)</f>
        <v>0</v>
      </c>
      <c r="BJ123" s="14" t="s">
        <v>118</v>
      </c>
      <c r="BK123" s="151">
        <f>ROUND(I123*H123,2)</f>
        <v>0</v>
      </c>
      <c r="BL123" s="14" t="s">
        <v>117</v>
      </c>
      <c r="BM123" s="150" t="s">
        <v>123</v>
      </c>
    </row>
    <row r="124" spans="1:65" s="2" customFormat="1" ht="24.2" customHeight="1">
      <c r="A124" s="29"/>
      <c r="B124" s="137"/>
      <c r="C124" s="138" t="s">
        <v>124</v>
      </c>
      <c r="D124" s="138" t="s">
        <v>113</v>
      </c>
      <c r="E124" s="139" t="s">
        <v>125</v>
      </c>
      <c r="F124" s="140" t="s">
        <v>126</v>
      </c>
      <c r="G124" s="141" t="s">
        <v>122</v>
      </c>
      <c r="H124" s="142">
        <v>254.84200000000001</v>
      </c>
      <c r="I124" s="143"/>
      <c r="J124" s="144">
        <f>ROUND(I124*H124,2)</f>
        <v>0</v>
      </c>
      <c r="K124" s="145"/>
      <c r="L124" s="30"/>
      <c r="M124" s="146" t="s">
        <v>1</v>
      </c>
      <c r="N124" s="147" t="s">
        <v>42</v>
      </c>
      <c r="O124" s="55"/>
      <c r="P124" s="148">
        <f>O124*H124</f>
        <v>0</v>
      </c>
      <c r="Q124" s="148">
        <v>0</v>
      </c>
      <c r="R124" s="148">
        <f>Q124*H124</f>
        <v>0</v>
      </c>
      <c r="S124" s="148">
        <v>0</v>
      </c>
      <c r="T124" s="149">
        <f>S124*H124</f>
        <v>0</v>
      </c>
      <c r="U124" s="29"/>
      <c r="V124" s="29"/>
      <c r="W124" s="29"/>
      <c r="X124" s="29"/>
      <c r="Y124" s="29"/>
      <c r="Z124" s="29"/>
      <c r="AA124" s="29"/>
      <c r="AB124" s="29"/>
      <c r="AC124" s="29"/>
      <c r="AD124" s="29"/>
      <c r="AE124" s="29"/>
      <c r="AR124" s="150" t="s">
        <v>117</v>
      </c>
      <c r="AT124" s="150" t="s">
        <v>113</v>
      </c>
      <c r="AU124" s="150" t="s">
        <v>118</v>
      </c>
      <c r="AY124" s="14" t="s">
        <v>111</v>
      </c>
      <c r="BE124" s="151">
        <f>IF(N124="základná",J124,0)</f>
        <v>0</v>
      </c>
      <c r="BF124" s="151">
        <f>IF(N124="znížená",J124,0)</f>
        <v>0</v>
      </c>
      <c r="BG124" s="151">
        <f>IF(N124="zákl. prenesená",J124,0)</f>
        <v>0</v>
      </c>
      <c r="BH124" s="151">
        <f>IF(N124="zníž. prenesená",J124,0)</f>
        <v>0</v>
      </c>
      <c r="BI124" s="151">
        <f>IF(N124="nulová",J124,0)</f>
        <v>0</v>
      </c>
      <c r="BJ124" s="14" t="s">
        <v>118</v>
      </c>
      <c r="BK124" s="151">
        <f>ROUND(I124*H124,2)</f>
        <v>0</v>
      </c>
      <c r="BL124" s="14" t="s">
        <v>117</v>
      </c>
      <c r="BM124" s="150" t="s">
        <v>127</v>
      </c>
    </row>
    <row r="125" spans="1:65" s="2" customFormat="1" ht="14.45" customHeight="1">
      <c r="A125" s="29"/>
      <c r="B125" s="137"/>
      <c r="C125" s="138" t="s">
        <v>117</v>
      </c>
      <c r="D125" s="138" t="s">
        <v>113</v>
      </c>
      <c r="E125" s="139" t="s">
        <v>128</v>
      </c>
      <c r="F125" s="140" t="s">
        <v>129</v>
      </c>
      <c r="G125" s="141" t="s">
        <v>122</v>
      </c>
      <c r="H125" s="142">
        <v>254.84200000000001</v>
      </c>
      <c r="I125" s="143"/>
      <c r="J125" s="144">
        <f>ROUND(I125*H125,2)</f>
        <v>0</v>
      </c>
      <c r="K125" s="145"/>
      <c r="L125" s="30"/>
      <c r="M125" s="146" t="s">
        <v>1</v>
      </c>
      <c r="N125" s="147" t="s">
        <v>42</v>
      </c>
      <c r="O125" s="55"/>
      <c r="P125" s="148">
        <f>O125*H125</f>
        <v>0</v>
      </c>
      <c r="Q125" s="148">
        <v>0</v>
      </c>
      <c r="R125" s="148">
        <f>Q125*H125</f>
        <v>0</v>
      </c>
      <c r="S125" s="148">
        <v>0</v>
      </c>
      <c r="T125" s="149">
        <f>S125*H125</f>
        <v>0</v>
      </c>
      <c r="U125" s="29"/>
      <c r="V125" s="29"/>
      <c r="W125" s="29"/>
      <c r="X125" s="29"/>
      <c r="Y125" s="29"/>
      <c r="Z125" s="29"/>
      <c r="AA125" s="29"/>
      <c r="AB125" s="29"/>
      <c r="AC125" s="29"/>
      <c r="AD125" s="29"/>
      <c r="AE125" s="29"/>
      <c r="AR125" s="150" t="s">
        <v>117</v>
      </c>
      <c r="AT125" s="150" t="s">
        <v>113</v>
      </c>
      <c r="AU125" s="150" t="s">
        <v>118</v>
      </c>
      <c r="AY125" s="14" t="s">
        <v>111</v>
      </c>
      <c r="BE125" s="151">
        <f>IF(N125="základná",J125,0)</f>
        <v>0</v>
      </c>
      <c r="BF125" s="151">
        <f>IF(N125="znížená",J125,0)</f>
        <v>0</v>
      </c>
      <c r="BG125" s="151">
        <f>IF(N125="zákl. prenesená",J125,0)</f>
        <v>0</v>
      </c>
      <c r="BH125" s="151">
        <f>IF(N125="zníž. prenesená",J125,0)</f>
        <v>0</v>
      </c>
      <c r="BI125" s="151">
        <f>IF(N125="nulová",J125,0)</f>
        <v>0</v>
      </c>
      <c r="BJ125" s="14" t="s">
        <v>118</v>
      </c>
      <c r="BK125" s="151">
        <f>ROUND(I125*H125,2)</f>
        <v>0</v>
      </c>
      <c r="BL125" s="14" t="s">
        <v>117</v>
      </c>
      <c r="BM125" s="150" t="s">
        <v>130</v>
      </c>
    </row>
    <row r="126" spans="1:65" s="12" customFormat="1" ht="22.9" customHeight="1">
      <c r="B126" s="124"/>
      <c r="D126" s="125" t="s">
        <v>75</v>
      </c>
      <c r="E126" s="135" t="s">
        <v>131</v>
      </c>
      <c r="F126" s="135" t="s">
        <v>132</v>
      </c>
      <c r="I126" s="127"/>
      <c r="J126" s="136">
        <f>BK126</f>
        <v>0</v>
      </c>
      <c r="L126" s="124"/>
      <c r="M126" s="129"/>
      <c r="N126" s="130"/>
      <c r="O126" s="130"/>
      <c r="P126" s="131">
        <f>SUM(P127:P130)</f>
        <v>0</v>
      </c>
      <c r="Q126" s="130"/>
      <c r="R126" s="131">
        <f>SUM(R127:R130)</f>
        <v>0</v>
      </c>
      <c r="S126" s="130"/>
      <c r="T126" s="132">
        <f>SUM(T127:T130)</f>
        <v>0</v>
      </c>
      <c r="AR126" s="125" t="s">
        <v>84</v>
      </c>
      <c r="AT126" s="133" t="s">
        <v>75</v>
      </c>
      <c r="AU126" s="133" t="s">
        <v>84</v>
      </c>
      <c r="AY126" s="125" t="s">
        <v>111</v>
      </c>
      <c r="BK126" s="134">
        <f>SUM(BK127:BK130)</f>
        <v>0</v>
      </c>
    </row>
    <row r="127" spans="1:65" s="2" customFormat="1" ht="24.2" customHeight="1">
      <c r="A127" s="29"/>
      <c r="B127" s="137"/>
      <c r="C127" s="138" t="s">
        <v>133</v>
      </c>
      <c r="D127" s="138" t="s">
        <v>113</v>
      </c>
      <c r="E127" s="139" t="s">
        <v>134</v>
      </c>
      <c r="F127" s="140" t="s">
        <v>135</v>
      </c>
      <c r="G127" s="141" t="s">
        <v>136</v>
      </c>
      <c r="H127" s="142">
        <v>1205.9680000000001</v>
      </c>
      <c r="I127" s="143"/>
      <c r="J127" s="144">
        <f>ROUND(I127*H127,2)</f>
        <v>0</v>
      </c>
      <c r="K127" s="145"/>
      <c r="L127" s="30"/>
      <c r="M127" s="146" t="s">
        <v>1</v>
      </c>
      <c r="N127" s="147" t="s">
        <v>42</v>
      </c>
      <c r="O127" s="55"/>
      <c r="P127" s="148">
        <f>O127*H127</f>
        <v>0</v>
      </c>
      <c r="Q127" s="148">
        <v>0</v>
      </c>
      <c r="R127" s="148">
        <f>Q127*H127</f>
        <v>0</v>
      </c>
      <c r="S127" s="148">
        <v>0</v>
      </c>
      <c r="T127" s="149">
        <f>S127*H127</f>
        <v>0</v>
      </c>
      <c r="U127" s="29"/>
      <c r="V127" s="29"/>
      <c r="W127" s="29"/>
      <c r="X127" s="29"/>
      <c r="Y127" s="29"/>
      <c r="Z127" s="29"/>
      <c r="AA127" s="29"/>
      <c r="AB127" s="29"/>
      <c r="AC127" s="29"/>
      <c r="AD127" s="29"/>
      <c r="AE127" s="29"/>
      <c r="AR127" s="150" t="s">
        <v>117</v>
      </c>
      <c r="AT127" s="150" t="s">
        <v>113</v>
      </c>
      <c r="AU127" s="150" t="s">
        <v>118</v>
      </c>
      <c r="AY127" s="14" t="s">
        <v>111</v>
      </c>
      <c r="BE127" s="151">
        <f>IF(N127="základná",J127,0)</f>
        <v>0</v>
      </c>
      <c r="BF127" s="151">
        <f>IF(N127="znížená",J127,0)</f>
        <v>0</v>
      </c>
      <c r="BG127" s="151">
        <f>IF(N127="zákl. prenesená",J127,0)</f>
        <v>0</v>
      </c>
      <c r="BH127" s="151">
        <f>IF(N127="zníž. prenesená",J127,0)</f>
        <v>0</v>
      </c>
      <c r="BI127" s="151">
        <f>IF(N127="nulová",J127,0)</f>
        <v>0</v>
      </c>
      <c r="BJ127" s="14" t="s">
        <v>118</v>
      </c>
      <c r="BK127" s="151">
        <f>ROUND(I127*H127,2)</f>
        <v>0</v>
      </c>
      <c r="BL127" s="14" t="s">
        <v>117</v>
      </c>
      <c r="BM127" s="150" t="s">
        <v>137</v>
      </c>
    </row>
    <row r="128" spans="1:65" s="2" customFormat="1" ht="24.2" customHeight="1">
      <c r="A128" s="29"/>
      <c r="B128" s="137"/>
      <c r="C128" s="138" t="s">
        <v>138</v>
      </c>
      <c r="D128" s="138" t="s">
        <v>113</v>
      </c>
      <c r="E128" s="139" t="s">
        <v>139</v>
      </c>
      <c r="F128" s="140" t="s">
        <v>140</v>
      </c>
      <c r="G128" s="141" t="s">
        <v>136</v>
      </c>
      <c r="H128" s="142">
        <v>18089.52</v>
      </c>
      <c r="I128" s="143"/>
      <c r="J128" s="144">
        <f>ROUND(I128*H128,2)</f>
        <v>0</v>
      </c>
      <c r="K128" s="145"/>
      <c r="L128" s="30"/>
      <c r="M128" s="146" t="s">
        <v>1</v>
      </c>
      <c r="N128" s="147" t="s">
        <v>42</v>
      </c>
      <c r="O128" s="55"/>
      <c r="P128" s="148">
        <f>O128*H128</f>
        <v>0</v>
      </c>
      <c r="Q128" s="148">
        <v>0</v>
      </c>
      <c r="R128" s="148">
        <f>Q128*H128</f>
        <v>0</v>
      </c>
      <c r="S128" s="148">
        <v>0</v>
      </c>
      <c r="T128" s="149">
        <f>S128*H128</f>
        <v>0</v>
      </c>
      <c r="U128" s="29"/>
      <c r="V128" s="29"/>
      <c r="W128" s="29"/>
      <c r="X128" s="29"/>
      <c r="Y128" s="29"/>
      <c r="Z128" s="29"/>
      <c r="AA128" s="29"/>
      <c r="AB128" s="29"/>
      <c r="AC128" s="29"/>
      <c r="AD128" s="29"/>
      <c r="AE128" s="29"/>
      <c r="AR128" s="150" t="s">
        <v>117</v>
      </c>
      <c r="AT128" s="150" t="s">
        <v>113</v>
      </c>
      <c r="AU128" s="150" t="s">
        <v>118</v>
      </c>
      <c r="AY128" s="14" t="s">
        <v>111</v>
      </c>
      <c r="BE128" s="151">
        <f>IF(N128="základná",J128,0)</f>
        <v>0</v>
      </c>
      <c r="BF128" s="151">
        <f>IF(N128="znížená",J128,0)</f>
        <v>0</v>
      </c>
      <c r="BG128" s="151">
        <f>IF(N128="zákl. prenesená",J128,0)</f>
        <v>0</v>
      </c>
      <c r="BH128" s="151">
        <f>IF(N128="zníž. prenesená",J128,0)</f>
        <v>0</v>
      </c>
      <c r="BI128" s="151">
        <f>IF(N128="nulová",J128,0)</f>
        <v>0</v>
      </c>
      <c r="BJ128" s="14" t="s">
        <v>118</v>
      </c>
      <c r="BK128" s="151">
        <f>ROUND(I128*H128,2)</f>
        <v>0</v>
      </c>
      <c r="BL128" s="14" t="s">
        <v>117</v>
      </c>
      <c r="BM128" s="150" t="s">
        <v>141</v>
      </c>
    </row>
    <row r="129" spans="1:65" s="2" customFormat="1" ht="24.2" customHeight="1">
      <c r="A129" s="29"/>
      <c r="B129" s="137"/>
      <c r="C129" s="138" t="s">
        <v>142</v>
      </c>
      <c r="D129" s="138" t="s">
        <v>113</v>
      </c>
      <c r="E129" s="139" t="s">
        <v>143</v>
      </c>
      <c r="F129" s="140" t="s">
        <v>144</v>
      </c>
      <c r="G129" s="141" t="s">
        <v>136</v>
      </c>
      <c r="H129" s="142">
        <v>1205.9680000000001</v>
      </c>
      <c r="I129" s="143"/>
      <c r="J129" s="144">
        <f>ROUND(I129*H129,2)</f>
        <v>0</v>
      </c>
      <c r="K129" s="145"/>
      <c r="L129" s="30"/>
      <c r="M129" s="146" t="s">
        <v>1</v>
      </c>
      <c r="N129" s="147" t="s">
        <v>42</v>
      </c>
      <c r="O129" s="55"/>
      <c r="P129" s="148">
        <f>O129*H129</f>
        <v>0</v>
      </c>
      <c r="Q129" s="148">
        <v>0</v>
      </c>
      <c r="R129" s="148">
        <f>Q129*H129</f>
        <v>0</v>
      </c>
      <c r="S129" s="148">
        <v>0</v>
      </c>
      <c r="T129" s="149">
        <f>S129*H129</f>
        <v>0</v>
      </c>
      <c r="U129" s="29"/>
      <c r="V129" s="29"/>
      <c r="W129" s="29"/>
      <c r="X129" s="29"/>
      <c r="Y129" s="29"/>
      <c r="Z129" s="29"/>
      <c r="AA129" s="29"/>
      <c r="AB129" s="29"/>
      <c r="AC129" s="29"/>
      <c r="AD129" s="29"/>
      <c r="AE129" s="29"/>
      <c r="AR129" s="150" t="s">
        <v>117</v>
      </c>
      <c r="AT129" s="150" t="s">
        <v>113</v>
      </c>
      <c r="AU129" s="150" t="s">
        <v>118</v>
      </c>
      <c r="AY129" s="14" t="s">
        <v>111</v>
      </c>
      <c r="BE129" s="151">
        <f>IF(N129="základná",J129,0)</f>
        <v>0</v>
      </c>
      <c r="BF129" s="151">
        <f>IF(N129="znížená",J129,0)</f>
        <v>0</v>
      </c>
      <c r="BG129" s="151">
        <f>IF(N129="zákl. prenesená",J129,0)</f>
        <v>0</v>
      </c>
      <c r="BH129" s="151">
        <f>IF(N129="zníž. prenesená",J129,0)</f>
        <v>0</v>
      </c>
      <c r="BI129" s="151">
        <f>IF(N129="nulová",J129,0)</f>
        <v>0</v>
      </c>
      <c r="BJ129" s="14" t="s">
        <v>118</v>
      </c>
      <c r="BK129" s="151">
        <f>ROUND(I129*H129,2)</f>
        <v>0</v>
      </c>
      <c r="BL129" s="14" t="s">
        <v>117</v>
      </c>
      <c r="BM129" s="150" t="s">
        <v>145</v>
      </c>
    </row>
    <row r="130" spans="1:65" s="2" customFormat="1" ht="24.2" customHeight="1">
      <c r="A130" s="29"/>
      <c r="B130" s="137"/>
      <c r="C130" s="138" t="s">
        <v>146</v>
      </c>
      <c r="D130" s="138" t="s">
        <v>113</v>
      </c>
      <c r="E130" s="139" t="s">
        <v>147</v>
      </c>
      <c r="F130" s="140" t="s">
        <v>148</v>
      </c>
      <c r="G130" s="141" t="s">
        <v>136</v>
      </c>
      <c r="H130" s="142">
        <v>1205.9680000000001</v>
      </c>
      <c r="I130" s="143"/>
      <c r="J130" s="144">
        <f>ROUND(I130*H130,2)</f>
        <v>0</v>
      </c>
      <c r="K130" s="145"/>
      <c r="L130" s="30"/>
      <c r="M130" s="152" t="s">
        <v>1</v>
      </c>
      <c r="N130" s="153" t="s">
        <v>42</v>
      </c>
      <c r="O130" s="154"/>
      <c r="P130" s="155">
        <f>O130*H130</f>
        <v>0</v>
      </c>
      <c r="Q130" s="155">
        <v>0</v>
      </c>
      <c r="R130" s="155">
        <f>Q130*H130</f>
        <v>0</v>
      </c>
      <c r="S130" s="155">
        <v>0</v>
      </c>
      <c r="T130" s="156">
        <f>S130*H130</f>
        <v>0</v>
      </c>
      <c r="U130" s="29"/>
      <c r="V130" s="29"/>
      <c r="W130" s="29"/>
      <c r="X130" s="29"/>
      <c r="Y130" s="29"/>
      <c r="Z130" s="29"/>
      <c r="AA130" s="29"/>
      <c r="AB130" s="29"/>
      <c r="AC130" s="29"/>
      <c r="AD130" s="29"/>
      <c r="AE130" s="29"/>
      <c r="AR130" s="150" t="s">
        <v>117</v>
      </c>
      <c r="AT130" s="150" t="s">
        <v>113</v>
      </c>
      <c r="AU130" s="150" t="s">
        <v>118</v>
      </c>
      <c r="AY130" s="14" t="s">
        <v>111</v>
      </c>
      <c r="BE130" s="151">
        <f>IF(N130="základná",J130,0)</f>
        <v>0</v>
      </c>
      <c r="BF130" s="151">
        <f>IF(N130="znížená",J130,0)</f>
        <v>0</v>
      </c>
      <c r="BG130" s="151">
        <f>IF(N130="zákl. prenesená",J130,0)</f>
        <v>0</v>
      </c>
      <c r="BH130" s="151">
        <f>IF(N130="zníž. prenesená",J130,0)</f>
        <v>0</v>
      </c>
      <c r="BI130" s="151">
        <f>IF(N130="nulová",J130,0)</f>
        <v>0</v>
      </c>
      <c r="BJ130" s="14" t="s">
        <v>118</v>
      </c>
      <c r="BK130" s="151">
        <f>ROUND(I130*H130,2)</f>
        <v>0</v>
      </c>
      <c r="BL130" s="14" t="s">
        <v>117</v>
      </c>
      <c r="BM130" s="150" t="s">
        <v>149</v>
      </c>
    </row>
    <row r="131" spans="1:65" s="2" customFormat="1" ht="6.95" customHeight="1">
      <c r="A131" s="29"/>
      <c r="B131" s="44"/>
      <c r="C131" s="45"/>
      <c r="D131" s="45"/>
      <c r="E131" s="45"/>
      <c r="F131" s="45"/>
      <c r="G131" s="45"/>
      <c r="H131" s="45"/>
      <c r="I131" s="45"/>
      <c r="J131" s="45"/>
      <c r="K131" s="45"/>
      <c r="L131" s="30"/>
      <c r="M131" s="29"/>
      <c r="O131" s="29"/>
      <c r="P131" s="29"/>
      <c r="Q131" s="29"/>
      <c r="R131" s="29"/>
      <c r="S131" s="29"/>
      <c r="T131" s="29"/>
      <c r="U131" s="29"/>
      <c r="V131" s="29"/>
      <c r="W131" s="29"/>
      <c r="X131" s="29"/>
      <c r="Y131" s="29"/>
      <c r="Z131" s="29"/>
      <c r="AA131" s="29"/>
      <c r="AB131" s="29"/>
      <c r="AC131" s="29"/>
      <c r="AD131" s="29"/>
      <c r="AE131" s="29"/>
    </row>
  </sheetData>
  <autoFilter ref="C118:K130"/>
  <mergeCells count="9">
    <mergeCell ref="E87:H87"/>
    <mergeCell ref="E109:H109"/>
    <mergeCell ref="E111:H111"/>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4</vt:i4>
      </vt:variant>
    </vt:vector>
  </HeadingPairs>
  <TitlesOfParts>
    <vt:vector size="5" baseType="lpstr">
      <vt:lpstr>y - Príprava územia</vt:lpstr>
      <vt:lpstr>'Rekapitulácia stavby'!Názvy_tlače</vt:lpstr>
      <vt:lpstr>'y - Príprava územia'!Názvy_tlače</vt:lpstr>
      <vt:lpstr>'Rekapitulácia stavby'!Oblasť_tlače</vt:lpstr>
      <vt:lpstr>'y - Príprava územia'!Oblasť_tlače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Chomova Daniela</dc:creator>
  <cp:lastModifiedBy>Vajda Jan</cp:lastModifiedBy>
  <dcterms:created xsi:type="dcterms:W3CDTF">2021-06-15T11:35:31Z</dcterms:created>
  <dcterms:modified xsi:type="dcterms:W3CDTF">2021-06-21T08:19:01Z</dcterms:modified>
</cp:coreProperties>
</file>