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CenkrosData\Zákazky\2_Projektanti\Proportion\DSS_ZA_Karpatska_soc_bunky\Rozpocty\verzia_2020_09_07\"/>
    </mc:Choice>
  </mc:AlternateContent>
  <xr:revisionPtr revIDLastSave="0" documentId="13_ncr:1_{7088CCD8-F0F3-481A-B163-6FE6E8525150}" xr6:coauthVersionLast="45" xr6:coauthVersionMax="45" xr10:uidLastSave="{00000000-0000-0000-0000-000000000000}"/>
  <bookViews>
    <workbookView xWindow="-108" yWindow="-108" windowWidth="23256" windowHeight="13176" xr2:uid="{00000000-000D-0000-FFFF-FFFF00000000}"/>
  </bookViews>
  <sheets>
    <sheet name="Rekapitulácia stavby" sheetId="1" r:id="rId1"/>
    <sheet name="a1 - stavebná časť" sheetId="2" r:id="rId2"/>
    <sheet name="b2 - zdravotechnika" sheetId="3" r:id="rId3"/>
    <sheet name="e - elektroinštalácia" sheetId="4" r:id="rId4"/>
    <sheet name="v - vzduchotechnika" sheetId="5" r:id="rId5"/>
  </sheets>
  <definedNames>
    <definedName name="_xlnm._FilterDatabase" localSheetId="1" hidden="1">'a1 - stavebná časť'!$C$132:$K$243</definedName>
    <definedName name="_xlnm._FilterDatabase" localSheetId="2" hidden="1">'b2 - zdravotechnika'!$C$125:$K$233</definedName>
    <definedName name="_xlnm._FilterDatabase" localSheetId="3" hidden="1">'e - elektroinštalácia'!$C$121:$K$169</definedName>
    <definedName name="_xlnm._FilterDatabase" localSheetId="4" hidden="1">'v - vzduchotechnika'!$C$118:$K$150</definedName>
    <definedName name="_xlnm.Print_Titles" localSheetId="1">'a1 - stavebná časť'!$132:$132</definedName>
    <definedName name="_xlnm.Print_Titles" localSheetId="2">'b2 - zdravotechnika'!$125:$125</definedName>
    <definedName name="_xlnm.Print_Titles" localSheetId="3">'e - elektroinštalácia'!$121:$121</definedName>
    <definedName name="_xlnm.Print_Titles" localSheetId="0">'Rekapitulácia stavby'!$89:$89</definedName>
    <definedName name="_xlnm.Print_Titles" localSheetId="4">'v - vzduchotechnika'!$118:$118</definedName>
    <definedName name="_xlnm.Print_Area" localSheetId="1">'a1 - stavebná časť'!$C$4:$J$76,'a1 - stavebná časť'!$C$82:$J$114,'a1 - stavebná časť'!$C$120:$J$243</definedName>
    <definedName name="_xlnm.Print_Area" localSheetId="2">'b2 - zdravotechnika'!$C$4:$J$76,'b2 - zdravotechnika'!$C$82:$J$107,'b2 - zdravotechnika'!$C$113:$J$233</definedName>
    <definedName name="_xlnm.Print_Area" localSheetId="3">'e - elektroinštalácia'!$C$4:$J$76,'e - elektroinštalácia'!$C$82:$J$103,'e - elektroinštalácia'!$C$109:$J$169</definedName>
    <definedName name="_xlnm.Print_Area" localSheetId="0">'Rekapitulácia stavby'!$D$4:$AO$73,'Rekapitulácia stavby'!$C$79:$AQ$96</definedName>
    <definedName name="_xlnm.Print_Area" localSheetId="4">'v - vzduchotechnika'!$C$4:$J$76,'v - vzduchotechnika'!$C$82:$J$100,'v - vzduchotechnika'!$C$106:$J$150</definedName>
  </definedNames>
  <calcPr calcId="181029"/>
</workbook>
</file>

<file path=xl/calcChain.xml><?xml version="1.0" encoding="utf-8"?>
<calcChain xmlns="http://schemas.openxmlformats.org/spreadsheetml/2006/main">
  <c r="J37" i="5" l="1"/>
  <c r="J36" i="5"/>
  <c r="AY95" i="1" s="1"/>
  <c r="J35" i="5"/>
  <c r="AX95" i="1" s="1"/>
  <c r="BI150" i="5"/>
  <c r="BH150" i="5"/>
  <c r="BG150" i="5"/>
  <c r="BE150" i="5"/>
  <c r="T150" i="5"/>
  <c r="R150" i="5"/>
  <c r="P150" i="5"/>
  <c r="BI149" i="5"/>
  <c r="BH149" i="5"/>
  <c r="BG149" i="5"/>
  <c r="BE149" i="5"/>
  <c r="T149" i="5"/>
  <c r="R149" i="5"/>
  <c r="P149" i="5"/>
  <c r="BI148" i="5"/>
  <c r="BH148" i="5"/>
  <c r="BG148" i="5"/>
  <c r="BE148" i="5"/>
  <c r="T148" i="5"/>
  <c r="R148" i="5"/>
  <c r="P148" i="5"/>
  <c r="BI147" i="5"/>
  <c r="BH147" i="5"/>
  <c r="BG147" i="5"/>
  <c r="BE147" i="5"/>
  <c r="T147" i="5"/>
  <c r="R147" i="5"/>
  <c r="P147" i="5"/>
  <c r="BI146" i="5"/>
  <c r="BH146" i="5"/>
  <c r="BG146" i="5"/>
  <c r="BE146" i="5"/>
  <c r="T146" i="5"/>
  <c r="R146" i="5"/>
  <c r="P146" i="5"/>
  <c r="BI145" i="5"/>
  <c r="BH145" i="5"/>
  <c r="BG145" i="5"/>
  <c r="BE145" i="5"/>
  <c r="T145" i="5"/>
  <c r="R145" i="5"/>
  <c r="P145"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BI132" i="5"/>
  <c r="BH132" i="5"/>
  <c r="BG132" i="5"/>
  <c r="BE132" i="5"/>
  <c r="T132" i="5"/>
  <c r="R132" i="5"/>
  <c r="P132" i="5"/>
  <c r="BI131" i="5"/>
  <c r="BH131" i="5"/>
  <c r="BG131" i="5"/>
  <c r="BE131" i="5"/>
  <c r="T131" i="5"/>
  <c r="R131" i="5"/>
  <c r="P131" i="5"/>
  <c r="BI129" i="5"/>
  <c r="BH129" i="5"/>
  <c r="BG129" i="5"/>
  <c r="BE129" i="5"/>
  <c r="T129" i="5"/>
  <c r="R129" i="5"/>
  <c r="P129" i="5"/>
  <c r="BI128" i="5"/>
  <c r="BH128" i="5"/>
  <c r="BG128" i="5"/>
  <c r="BE128" i="5"/>
  <c r="T128" i="5"/>
  <c r="R128" i="5"/>
  <c r="P128" i="5"/>
  <c r="BI127" i="5"/>
  <c r="BH127" i="5"/>
  <c r="BG127" i="5"/>
  <c r="BE127" i="5"/>
  <c r="T127" i="5"/>
  <c r="R127" i="5"/>
  <c r="P127" i="5"/>
  <c r="BI126" i="5"/>
  <c r="BH126" i="5"/>
  <c r="BG126" i="5"/>
  <c r="BE126" i="5"/>
  <c r="T126" i="5"/>
  <c r="R126" i="5"/>
  <c r="P126" i="5"/>
  <c r="BI125" i="5"/>
  <c r="BH125" i="5"/>
  <c r="BG125" i="5"/>
  <c r="BE125" i="5"/>
  <c r="T125" i="5"/>
  <c r="R125" i="5"/>
  <c r="P125" i="5"/>
  <c r="BI124" i="5"/>
  <c r="BH124" i="5"/>
  <c r="BG124" i="5"/>
  <c r="BE124" i="5"/>
  <c r="T124" i="5"/>
  <c r="R124" i="5"/>
  <c r="P124" i="5"/>
  <c r="BI123" i="5"/>
  <c r="BH123" i="5"/>
  <c r="BG123" i="5"/>
  <c r="BE123" i="5"/>
  <c r="T123" i="5"/>
  <c r="R123" i="5"/>
  <c r="P123" i="5"/>
  <c r="BI122" i="5"/>
  <c r="BH122" i="5"/>
  <c r="BG122" i="5"/>
  <c r="BE122" i="5"/>
  <c r="T122" i="5"/>
  <c r="R122" i="5"/>
  <c r="P122" i="5"/>
  <c r="BI121" i="5"/>
  <c r="BH121" i="5"/>
  <c r="BG121" i="5"/>
  <c r="BE121" i="5"/>
  <c r="T121" i="5"/>
  <c r="R121" i="5"/>
  <c r="P121" i="5"/>
  <c r="J116" i="5"/>
  <c r="J115" i="5"/>
  <c r="F115" i="5"/>
  <c r="F113" i="5"/>
  <c r="E111" i="5"/>
  <c r="J92" i="5"/>
  <c r="J91" i="5"/>
  <c r="F91" i="5"/>
  <c r="F89" i="5"/>
  <c r="E87" i="5"/>
  <c r="J18" i="5"/>
  <c r="E18" i="5"/>
  <c r="F116" i="5" s="1"/>
  <c r="J17" i="5"/>
  <c r="J12" i="5"/>
  <c r="J113" i="5" s="1"/>
  <c r="E7" i="5"/>
  <c r="E109" i="5" s="1"/>
  <c r="J37" i="4"/>
  <c r="J36" i="4"/>
  <c r="AY94" i="1" s="1"/>
  <c r="J35" i="4"/>
  <c r="AX94" i="1"/>
  <c r="BI169" i="4"/>
  <c r="BH169" i="4"/>
  <c r="BG169" i="4"/>
  <c r="BE169" i="4"/>
  <c r="T169" i="4"/>
  <c r="R169" i="4"/>
  <c r="P169" i="4"/>
  <c r="BI168" i="4"/>
  <c r="BH168" i="4"/>
  <c r="BG168" i="4"/>
  <c r="BE168" i="4"/>
  <c r="T168" i="4"/>
  <c r="R168" i="4"/>
  <c r="P168" i="4"/>
  <c r="BI167" i="4"/>
  <c r="BH167" i="4"/>
  <c r="BG167" i="4"/>
  <c r="BE167" i="4"/>
  <c r="T167" i="4"/>
  <c r="R167" i="4"/>
  <c r="P167"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55" i="4"/>
  <c r="BH155" i="4"/>
  <c r="BG155" i="4"/>
  <c r="BE155" i="4"/>
  <c r="T155" i="4"/>
  <c r="R155" i="4"/>
  <c r="P155" i="4"/>
  <c r="BI154" i="4"/>
  <c r="BH154" i="4"/>
  <c r="BG154" i="4"/>
  <c r="BE154" i="4"/>
  <c r="T154" i="4"/>
  <c r="R154" i="4"/>
  <c r="P154" i="4"/>
  <c r="BI153" i="4"/>
  <c r="BH153" i="4"/>
  <c r="BG153" i="4"/>
  <c r="BE153" i="4"/>
  <c r="T153" i="4"/>
  <c r="R153" i="4"/>
  <c r="P153" i="4"/>
  <c r="BI152" i="4"/>
  <c r="BH152" i="4"/>
  <c r="BG152" i="4"/>
  <c r="BE152" i="4"/>
  <c r="T152" i="4"/>
  <c r="R152" i="4"/>
  <c r="P152" i="4"/>
  <c r="BI151" i="4"/>
  <c r="BH151" i="4"/>
  <c r="BG151" i="4"/>
  <c r="BE151" i="4"/>
  <c r="T151" i="4"/>
  <c r="R151" i="4"/>
  <c r="P151" i="4"/>
  <c r="BI150" i="4"/>
  <c r="BH150" i="4"/>
  <c r="BG150" i="4"/>
  <c r="BE150" i="4"/>
  <c r="T150" i="4"/>
  <c r="R150" i="4"/>
  <c r="P150" i="4"/>
  <c r="BI149" i="4"/>
  <c r="BH149" i="4"/>
  <c r="BG149" i="4"/>
  <c r="BE149" i="4"/>
  <c r="T149" i="4"/>
  <c r="R149" i="4"/>
  <c r="P149" i="4"/>
  <c r="BI148" i="4"/>
  <c r="BH148" i="4"/>
  <c r="BG148" i="4"/>
  <c r="BE148" i="4"/>
  <c r="T148" i="4"/>
  <c r="R148" i="4"/>
  <c r="P148" i="4"/>
  <c r="BI147" i="4"/>
  <c r="BH147" i="4"/>
  <c r="BG147" i="4"/>
  <c r="BE147" i="4"/>
  <c r="T147" i="4"/>
  <c r="R147" i="4"/>
  <c r="P147" i="4"/>
  <c r="BI146" i="4"/>
  <c r="BH146" i="4"/>
  <c r="BG146" i="4"/>
  <c r="BE146" i="4"/>
  <c r="T146" i="4"/>
  <c r="R146" i="4"/>
  <c r="P146" i="4"/>
  <c r="BI145" i="4"/>
  <c r="BH145" i="4"/>
  <c r="BG145" i="4"/>
  <c r="BE145" i="4"/>
  <c r="T145" i="4"/>
  <c r="R145" i="4"/>
  <c r="P145" i="4"/>
  <c r="BI144" i="4"/>
  <c r="BH144" i="4"/>
  <c r="BG144" i="4"/>
  <c r="BE144" i="4"/>
  <c r="T144" i="4"/>
  <c r="R144" i="4"/>
  <c r="P144" i="4"/>
  <c r="BI143" i="4"/>
  <c r="BH143" i="4"/>
  <c r="BG143" i="4"/>
  <c r="BE143" i="4"/>
  <c r="T143" i="4"/>
  <c r="R143" i="4"/>
  <c r="P143" i="4"/>
  <c r="BI142" i="4"/>
  <c r="BH142" i="4"/>
  <c r="BG142" i="4"/>
  <c r="BE142" i="4"/>
  <c r="T142" i="4"/>
  <c r="R142" i="4"/>
  <c r="P142" i="4"/>
  <c r="BI141" i="4"/>
  <c r="BH141" i="4"/>
  <c r="BG141" i="4"/>
  <c r="BE141" i="4"/>
  <c r="T141" i="4"/>
  <c r="R141" i="4"/>
  <c r="P141" i="4"/>
  <c r="BI140" i="4"/>
  <c r="BH140" i="4"/>
  <c r="BG140" i="4"/>
  <c r="BE140" i="4"/>
  <c r="T140" i="4"/>
  <c r="R140" i="4"/>
  <c r="P140" i="4"/>
  <c r="BI139" i="4"/>
  <c r="BH139" i="4"/>
  <c r="BG139" i="4"/>
  <c r="BE139" i="4"/>
  <c r="T139" i="4"/>
  <c r="R139" i="4"/>
  <c r="P139" i="4"/>
  <c r="BI138" i="4"/>
  <c r="BH138" i="4"/>
  <c r="BG138" i="4"/>
  <c r="BE138" i="4"/>
  <c r="T138" i="4"/>
  <c r="R138" i="4"/>
  <c r="P138" i="4"/>
  <c r="BI137" i="4"/>
  <c r="BH137" i="4"/>
  <c r="BG137" i="4"/>
  <c r="BE137" i="4"/>
  <c r="T137" i="4"/>
  <c r="R137" i="4"/>
  <c r="P137" i="4"/>
  <c r="BI136" i="4"/>
  <c r="BH136" i="4"/>
  <c r="BG136" i="4"/>
  <c r="BE136" i="4"/>
  <c r="T136" i="4"/>
  <c r="R136" i="4"/>
  <c r="P136" i="4"/>
  <c r="BI133" i="4"/>
  <c r="BH133" i="4"/>
  <c r="BG133" i="4"/>
  <c r="BE133" i="4"/>
  <c r="T133" i="4"/>
  <c r="R133" i="4"/>
  <c r="P133" i="4"/>
  <c r="BI132" i="4"/>
  <c r="BH132" i="4"/>
  <c r="BG132" i="4"/>
  <c r="BE132" i="4"/>
  <c r="T132" i="4"/>
  <c r="R132" i="4"/>
  <c r="P132" i="4"/>
  <c r="BI131" i="4"/>
  <c r="BH131" i="4"/>
  <c r="BG131" i="4"/>
  <c r="BE131" i="4"/>
  <c r="T131" i="4"/>
  <c r="R131" i="4"/>
  <c r="P131" i="4"/>
  <c r="BI130" i="4"/>
  <c r="BH130" i="4"/>
  <c r="BG130" i="4"/>
  <c r="BE130" i="4"/>
  <c r="T130" i="4"/>
  <c r="R130" i="4"/>
  <c r="P130" i="4"/>
  <c r="BI129" i="4"/>
  <c r="BH129" i="4"/>
  <c r="BG129" i="4"/>
  <c r="BE129" i="4"/>
  <c r="T129" i="4"/>
  <c r="R129" i="4"/>
  <c r="P129" i="4"/>
  <c r="BI128" i="4"/>
  <c r="BH128" i="4"/>
  <c r="BG128" i="4"/>
  <c r="BE128" i="4"/>
  <c r="T128" i="4"/>
  <c r="R128" i="4"/>
  <c r="P128" i="4"/>
  <c r="BI127" i="4"/>
  <c r="BH127" i="4"/>
  <c r="BG127" i="4"/>
  <c r="BE127" i="4"/>
  <c r="T127" i="4"/>
  <c r="R127" i="4"/>
  <c r="P127" i="4"/>
  <c r="BI126" i="4"/>
  <c r="BH126" i="4"/>
  <c r="BG126" i="4"/>
  <c r="BE126" i="4"/>
  <c r="T126" i="4"/>
  <c r="R126" i="4"/>
  <c r="P126" i="4"/>
  <c r="BI125" i="4"/>
  <c r="BH125" i="4"/>
  <c r="BG125" i="4"/>
  <c r="BE125" i="4"/>
  <c r="T125" i="4"/>
  <c r="R125" i="4"/>
  <c r="P125" i="4"/>
  <c r="J119" i="4"/>
  <c r="J118" i="4"/>
  <c r="F118" i="4"/>
  <c r="F116" i="4"/>
  <c r="E114" i="4"/>
  <c r="J92" i="4"/>
  <c r="J91" i="4"/>
  <c r="F91" i="4"/>
  <c r="F89" i="4"/>
  <c r="E87" i="4"/>
  <c r="J18" i="4"/>
  <c r="E18" i="4"/>
  <c r="F119" i="4"/>
  <c r="J17" i="4"/>
  <c r="J12" i="4"/>
  <c r="J116" i="4" s="1"/>
  <c r="E7" i="4"/>
  <c r="E112" i="4" s="1"/>
  <c r="J37" i="3"/>
  <c r="J36" i="3"/>
  <c r="AY93" i="1"/>
  <c r="J35" i="3"/>
  <c r="AX93" i="1" s="1"/>
  <c r="BI233" i="3"/>
  <c r="BH233" i="3"/>
  <c r="BG233" i="3"/>
  <c r="BE233" i="3"/>
  <c r="T233" i="3"/>
  <c r="R233" i="3"/>
  <c r="P233" i="3"/>
  <c r="BI232" i="3"/>
  <c r="BH232" i="3"/>
  <c r="BG232" i="3"/>
  <c r="BE232" i="3"/>
  <c r="T232" i="3"/>
  <c r="R232" i="3"/>
  <c r="P232" i="3"/>
  <c r="BI231" i="3"/>
  <c r="BH231" i="3"/>
  <c r="BG231" i="3"/>
  <c r="BE231" i="3"/>
  <c r="T231" i="3"/>
  <c r="R231" i="3"/>
  <c r="P231" i="3"/>
  <c r="BI229" i="3"/>
  <c r="BH229" i="3"/>
  <c r="BG229" i="3"/>
  <c r="BE229" i="3"/>
  <c r="T229" i="3"/>
  <c r="R229" i="3"/>
  <c r="P229" i="3"/>
  <c r="BI228" i="3"/>
  <c r="BH228" i="3"/>
  <c r="BG228" i="3"/>
  <c r="BE228" i="3"/>
  <c r="T228" i="3"/>
  <c r="R228" i="3"/>
  <c r="P228" i="3"/>
  <c r="BI227" i="3"/>
  <c r="BH227" i="3"/>
  <c r="BG227" i="3"/>
  <c r="BE227" i="3"/>
  <c r="T227" i="3"/>
  <c r="R227" i="3"/>
  <c r="P227"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4" i="3"/>
  <c r="BH204" i="3"/>
  <c r="BG204" i="3"/>
  <c r="BE204" i="3"/>
  <c r="T204" i="3"/>
  <c r="R204" i="3"/>
  <c r="P204" i="3"/>
  <c r="BI203" i="3"/>
  <c r="BH203" i="3"/>
  <c r="BG203" i="3"/>
  <c r="BE203" i="3"/>
  <c r="T203" i="3"/>
  <c r="R203" i="3"/>
  <c r="P203" i="3"/>
  <c r="BI202" i="3"/>
  <c r="BH202" i="3"/>
  <c r="BG202" i="3"/>
  <c r="BE202" i="3"/>
  <c r="T202" i="3"/>
  <c r="R202" i="3"/>
  <c r="P202" i="3"/>
  <c r="BI201" i="3"/>
  <c r="BH201" i="3"/>
  <c r="BG201" i="3"/>
  <c r="BE201" i="3"/>
  <c r="T201" i="3"/>
  <c r="R201" i="3"/>
  <c r="P201" i="3"/>
  <c r="BI200" i="3"/>
  <c r="BH200" i="3"/>
  <c r="BG200" i="3"/>
  <c r="BE200" i="3"/>
  <c r="T200" i="3"/>
  <c r="R200" i="3"/>
  <c r="P200" i="3"/>
  <c r="BI199" i="3"/>
  <c r="BH199" i="3"/>
  <c r="BG199" i="3"/>
  <c r="BE199" i="3"/>
  <c r="T199" i="3"/>
  <c r="R199" i="3"/>
  <c r="P199" i="3"/>
  <c r="BI198" i="3"/>
  <c r="BH198" i="3"/>
  <c r="BG198" i="3"/>
  <c r="BE198" i="3"/>
  <c r="T198" i="3"/>
  <c r="R198" i="3"/>
  <c r="P198" i="3"/>
  <c r="BI197" i="3"/>
  <c r="BH197" i="3"/>
  <c r="BG197" i="3"/>
  <c r="BE197" i="3"/>
  <c r="T197" i="3"/>
  <c r="R197" i="3"/>
  <c r="P197" i="3"/>
  <c r="BI196" i="3"/>
  <c r="BH196" i="3"/>
  <c r="BG196" i="3"/>
  <c r="BE196" i="3"/>
  <c r="T196" i="3"/>
  <c r="R196" i="3"/>
  <c r="P196" i="3"/>
  <c r="BI194" i="3"/>
  <c r="BH194" i="3"/>
  <c r="BG194" i="3"/>
  <c r="BE194" i="3"/>
  <c r="T194" i="3"/>
  <c r="R194" i="3"/>
  <c r="P194" i="3"/>
  <c r="BI193" i="3"/>
  <c r="BH193" i="3"/>
  <c r="BG193" i="3"/>
  <c r="BE193" i="3"/>
  <c r="T193" i="3"/>
  <c r="R193" i="3"/>
  <c r="P193" i="3"/>
  <c r="BI192" i="3"/>
  <c r="BH192" i="3"/>
  <c r="BG192" i="3"/>
  <c r="BE192" i="3"/>
  <c r="T192" i="3"/>
  <c r="R192" i="3"/>
  <c r="P192" i="3"/>
  <c r="BI191" i="3"/>
  <c r="BH191" i="3"/>
  <c r="BG191" i="3"/>
  <c r="BE191" i="3"/>
  <c r="T191" i="3"/>
  <c r="R191" i="3"/>
  <c r="P191" i="3"/>
  <c r="BI190" i="3"/>
  <c r="BH190" i="3"/>
  <c r="BG190" i="3"/>
  <c r="BE190" i="3"/>
  <c r="T190" i="3"/>
  <c r="R190" i="3"/>
  <c r="P190" i="3"/>
  <c r="BI189" i="3"/>
  <c r="BH189" i="3"/>
  <c r="BG189" i="3"/>
  <c r="BE189" i="3"/>
  <c r="T189" i="3"/>
  <c r="R189" i="3"/>
  <c r="P189" i="3"/>
  <c r="BI188" i="3"/>
  <c r="BH188" i="3"/>
  <c r="BG188" i="3"/>
  <c r="BE188" i="3"/>
  <c r="T188" i="3"/>
  <c r="R188" i="3"/>
  <c r="P188" i="3"/>
  <c r="BI187" i="3"/>
  <c r="BH187" i="3"/>
  <c r="BG187" i="3"/>
  <c r="BE187" i="3"/>
  <c r="T187" i="3"/>
  <c r="R187" i="3"/>
  <c r="P187" i="3"/>
  <c r="BI186" i="3"/>
  <c r="BH186" i="3"/>
  <c r="BG186" i="3"/>
  <c r="BE186" i="3"/>
  <c r="T186" i="3"/>
  <c r="R186" i="3"/>
  <c r="P186" i="3"/>
  <c r="BI185" i="3"/>
  <c r="BH185" i="3"/>
  <c r="BG185" i="3"/>
  <c r="BE185" i="3"/>
  <c r="T185" i="3"/>
  <c r="R185" i="3"/>
  <c r="P185" i="3"/>
  <c r="BI184" i="3"/>
  <c r="BH184" i="3"/>
  <c r="BG184" i="3"/>
  <c r="BE184" i="3"/>
  <c r="T184" i="3"/>
  <c r="R184" i="3"/>
  <c r="P184" i="3"/>
  <c r="BI183" i="3"/>
  <c r="BH183" i="3"/>
  <c r="BG183" i="3"/>
  <c r="BE183" i="3"/>
  <c r="T183" i="3"/>
  <c r="R183" i="3"/>
  <c r="P183" i="3"/>
  <c r="BI182" i="3"/>
  <c r="BH182" i="3"/>
  <c r="BG182" i="3"/>
  <c r="BE182" i="3"/>
  <c r="T182" i="3"/>
  <c r="R182" i="3"/>
  <c r="P182" i="3"/>
  <c r="BI181" i="3"/>
  <c r="BH181" i="3"/>
  <c r="BG181" i="3"/>
  <c r="BE181" i="3"/>
  <c r="T181" i="3"/>
  <c r="R181" i="3"/>
  <c r="P181" i="3"/>
  <c r="BI180" i="3"/>
  <c r="BH180" i="3"/>
  <c r="BG180" i="3"/>
  <c r="BE180" i="3"/>
  <c r="T180" i="3"/>
  <c r="R180" i="3"/>
  <c r="P180" i="3"/>
  <c r="BI179" i="3"/>
  <c r="BH179" i="3"/>
  <c r="BG179" i="3"/>
  <c r="BE179" i="3"/>
  <c r="T179" i="3"/>
  <c r="R179" i="3"/>
  <c r="P179" i="3"/>
  <c r="BI178" i="3"/>
  <c r="BH178" i="3"/>
  <c r="BG178" i="3"/>
  <c r="BE178" i="3"/>
  <c r="T178" i="3"/>
  <c r="R178" i="3"/>
  <c r="P178" i="3"/>
  <c r="BI177" i="3"/>
  <c r="BH177" i="3"/>
  <c r="BG177" i="3"/>
  <c r="BE177" i="3"/>
  <c r="T177" i="3"/>
  <c r="R177" i="3"/>
  <c r="P177" i="3"/>
  <c r="BI176" i="3"/>
  <c r="BH176" i="3"/>
  <c r="BG176" i="3"/>
  <c r="BE176" i="3"/>
  <c r="T176" i="3"/>
  <c r="R176" i="3"/>
  <c r="P176" i="3"/>
  <c r="BI175" i="3"/>
  <c r="BH175" i="3"/>
  <c r="BG175" i="3"/>
  <c r="BE175" i="3"/>
  <c r="T175" i="3"/>
  <c r="R175" i="3"/>
  <c r="P175" i="3"/>
  <c r="BI174" i="3"/>
  <c r="BH174" i="3"/>
  <c r="BG174" i="3"/>
  <c r="BE174" i="3"/>
  <c r="T174" i="3"/>
  <c r="R174" i="3"/>
  <c r="P174" i="3"/>
  <c r="BI173" i="3"/>
  <c r="BH173" i="3"/>
  <c r="BG173" i="3"/>
  <c r="BE173" i="3"/>
  <c r="T173" i="3"/>
  <c r="R173" i="3"/>
  <c r="P173" i="3"/>
  <c r="BI172" i="3"/>
  <c r="BH172" i="3"/>
  <c r="BG172" i="3"/>
  <c r="BE172" i="3"/>
  <c r="T172" i="3"/>
  <c r="R172" i="3"/>
  <c r="P172" i="3"/>
  <c r="BI171" i="3"/>
  <c r="BH171" i="3"/>
  <c r="BG171" i="3"/>
  <c r="BE171" i="3"/>
  <c r="T171" i="3"/>
  <c r="R171" i="3"/>
  <c r="P171" i="3"/>
  <c r="BI170" i="3"/>
  <c r="BH170" i="3"/>
  <c r="BG170" i="3"/>
  <c r="BE170" i="3"/>
  <c r="T170" i="3"/>
  <c r="R170" i="3"/>
  <c r="P170" i="3"/>
  <c r="BI169" i="3"/>
  <c r="BH169" i="3"/>
  <c r="BG169" i="3"/>
  <c r="BE169" i="3"/>
  <c r="T169" i="3"/>
  <c r="R169" i="3"/>
  <c r="P169" i="3"/>
  <c r="BI168" i="3"/>
  <c r="BH168" i="3"/>
  <c r="BG168" i="3"/>
  <c r="BE168" i="3"/>
  <c r="T168" i="3"/>
  <c r="R168" i="3"/>
  <c r="P168" i="3"/>
  <c r="BI167" i="3"/>
  <c r="BH167" i="3"/>
  <c r="BG167" i="3"/>
  <c r="BE167" i="3"/>
  <c r="T167" i="3"/>
  <c r="R167" i="3"/>
  <c r="P167" i="3"/>
  <c r="BI166" i="3"/>
  <c r="BH166" i="3"/>
  <c r="BG166" i="3"/>
  <c r="BE166" i="3"/>
  <c r="T166" i="3"/>
  <c r="R166" i="3"/>
  <c r="P166" i="3"/>
  <c r="BI165" i="3"/>
  <c r="BH165" i="3"/>
  <c r="BG165" i="3"/>
  <c r="BE165" i="3"/>
  <c r="T165" i="3"/>
  <c r="R165" i="3"/>
  <c r="P165" i="3"/>
  <c r="BI164" i="3"/>
  <c r="BH164" i="3"/>
  <c r="BG164" i="3"/>
  <c r="BE164" i="3"/>
  <c r="T164" i="3"/>
  <c r="R164" i="3"/>
  <c r="P164" i="3"/>
  <c r="BI162" i="3"/>
  <c r="BH162" i="3"/>
  <c r="BG162" i="3"/>
  <c r="BE162" i="3"/>
  <c r="T162" i="3"/>
  <c r="R162" i="3"/>
  <c r="P162" i="3"/>
  <c r="BI161" i="3"/>
  <c r="BH161" i="3"/>
  <c r="BG161" i="3"/>
  <c r="BE161" i="3"/>
  <c r="T161" i="3"/>
  <c r="R161" i="3"/>
  <c r="P161" i="3"/>
  <c r="BI160" i="3"/>
  <c r="BH160" i="3"/>
  <c r="BG160" i="3"/>
  <c r="BE160" i="3"/>
  <c r="T160" i="3"/>
  <c r="R160" i="3"/>
  <c r="P160" i="3"/>
  <c r="BI159" i="3"/>
  <c r="BH159" i="3"/>
  <c r="BG159" i="3"/>
  <c r="BE159" i="3"/>
  <c r="T159" i="3"/>
  <c r="R159" i="3"/>
  <c r="P159" i="3"/>
  <c r="BI158" i="3"/>
  <c r="BH158" i="3"/>
  <c r="BG158" i="3"/>
  <c r="BE158" i="3"/>
  <c r="T158" i="3"/>
  <c r="R158" i="3"/>
  <c r="P158" i="3"/>
  <c r="BI157" i="3"/>
  <c r="BH157" i="3"/>
  <c r="BG157" i="3"/>
  <c r="BE157" i="3"/>
  <c r="T157" i="3"/>
  <c r="R157" i="3"/>
  <c r="P157" i="3"/>
  <c r="BI156" i="3"/>
  <c r="BH156" i="3"/>
  <c r="BG156" i="3"/>
  <c r="BE156" i="3"/>
  <c r="T156" i="3"/>
  <c r="R156" i="3"/>
  <c r="P156" i="3"/>
  <c r="BI155" i="3"/>
  <c r="BH155" i="3"/>
  <c r="BG155" i="3"/>
  <c r="BE155" i="3"/>
  <c r="T155" i="3"/>
  <c r="R155" i="3"/>
  <c r="P155" i="3"/>
  <c r="BI154" i="3"/>
  <c r="BH154" i="3"/>
  <c r="BG154" i="3"/>
  <c r="BE154" i="3"/>
  <c r="T154" i="3"/>
  <c r="R154" i="3"/>
  <c r="P154" i="3"/>
  <c r="BI153" i="3"/>
  <c r="BH153" i="3"/>
  <c r="BG153" i="3"/>
  <c r="BE153" i="3"/>
  <c r="T153" i="3"/>
  <c r="R153" i="3"/>
  <c r="P153" i="3"/>
  <c r="BI152" i="3"/>
  <c r="BH152" i="3"/>
  <c r="BG152" i="3"/>
  <c r="BE152" i="3"/>
  <c r="T152" i="3"/>
  <c r="R152" i="3"/>
  <c r="P152" i="3"/>
  <c r="BI151" i="3"/>
  <c r="BH151" i="3"/>
  <c r="BG151" i="3"/>
  <c r="BE151" i="3"/>
  <c r="T151" i="3"/>
  <c r="R151" i="3"/>
  <c r="P151" i="3"/>
  <c r="BI150" i="3"/>
  <c r="BH150" i="3"/>
  <c r="BG150" i="3"/>
  <c r="BE150" i="3"/>
  <c r="T150" i="3"/>
  <c r="R150" i="3"/>
  <c r="P150" i="3"/>
  <c r="BI149" i="3"/>
  <c r="BH149" i="3"/>
  <c r="BG149" i="3"/>
  <c r="BE149" i="3"/>
  <c r="T149" i="3"/>
  <c r="R149" i="3"/>
  <c r="P149" i="3"/>
  <c r="BI148" i="3"/>
  <c r="BH148" i="3"/>
  <c r="BG148" i="3"/>
  <c r="BE148" i="3"/>
  <c r="T148" i="3"/>
  <c r="R148" i="3"/>
  <c r="P148" i="3"/>
  <c r="BI146" i="3"/>
  <c r="BH146" i="3"/>
  <c r="BG146" i="3"/>
  <c r="BE146" i="3"/>
  <c r="T146" i="3"/>
  <c r="R146" i="3"/>
  <c r="P146" i="3"/>
  <c r="BI145" i="3"/>
  <c r="BH145" i="3"/>
  <c r="BG145" i="3"/>
  <c r="BE145" i="3"/>
  <c r="T145" i="3"/>
  <c r="R145" i="3"/>
  <c r="P145" i="3"/>
  <c r="BI144" i="3"/>
  <c r="BH144" i="3"/>
  <c r="BG144" i="3"/>
  <c r="BE144" i="3"/>
  <c r="T144" i="3"/>
  <c r="R144" i="3"/>
  <c r="P144" i="3"/>
  <c r="BI143" i="3"/>
  <c r="BH143" i="3"/>
  <c r="BG143" i="3"/>
  <c r="BE143" i="3"/>
  <c r="T143" i="3"/>
  <c r="R143" i="3"/>
  <c r="P143" i="3"/>
  <c r="BI142" i="3"/>
  <c r="BH142" i="3"/>
  <c r="BG142" i="3"/>
  <c r="BE142" i="3"/>
  <c r="T142" i="3"/>
  <c r="R142" i="3"/>
  <c r="P142" i="3"/>
  <c r="BI141" i="3"/>
  <c r="BH141" i="3"/>
  <c r="BG141" i="3"/>
  <c r="BE141" i="3"/>
  <c r="T141" i="3"/>
  <c r="R141" i="3"/>
  <c r="P141" i="3"/>
  <c r="BI140" i="3"/>
  <c r="BH140" i="3"/>
  <c r="BG140" i="3"/>
  <c r="BE140" i="3"/>
  <c r="T140" i="3"/>
  <c r="R140" i="3"/>
  <c r="P140" i="3"/>
  <c r="BI139" i="3"/>
  <c r="BH139" i="3"/>
  <c r="BG139" i="3"/>
  <c r="BE139" i="3"/>
  <c r="T139" i="3"/>
  <c r="R139" i="3"/>
  <c r="P139" i="3"/>
  <c r="BI138" i="3"/>
  <c r="BH138" i="3"/>
  <c r="BG138" i="3"/>
  <c r="BE138" i="3"/>
  <c r="T138" i="3"/>
  <c r="R138" i="3"/>
  <c r="P138" i="3"/>
  <c r="BI135" i="3"/>
  <c r="BH135" i="3"/>
  <c r="BG135" i="3"/>
  <c r="BE135" i="3"/>
  <c r="T135" i="3"/>
  <c r="R135" i="3"/>
  <c r="P135" i="3"/>
  <c r="BI134" i="3"/>
  <c r="BH134" i="3"/>
  <c r="BG134" i="3"/>
  <c r="BE134" i="3"/>
  <c r="T134" i="3"/>
  <c r="R134" i="3"/>
  <c r="P134" i="3"/>
  <c r="BI133" i="3"/>
  <c r="BH133" i="3"/>
  <c r="BG133" i="3"/>
  <c r="BE133" i="3"/>
  <c r="T133" i="3"/>
  <c r="R133" i="3"/>
  <c r="P133" i="3"/>
  <c r="BI132" i="3"/>
  <c r="BH132" i="3"/>
  <c r="BG132" i="3"/>
  <c r="BE132" i="3"/>
  <c r="T132" i="3"/>
  <c r="R132" i="3"/>
  <c r="P132" i="3"/>
  <c r="BI131" i="3"/>
  <c r="BH131" i="3"/>
  <c r="BG131" i="3"/>
  <c r="BE131" i="3"/>
  <c r="T131" i="3"/>
  <c r="R131" i="3"/>
  <c r="P131" i="3"/>
  <c r="BI129" i="3"/>
  <c r="BH129" i="3"/>
  <c r="BG129" i="3"/>
  <c r="BE129" i="3"/>
  <c r="T129" i="3"/>
  <c r="T128" i="3"/>
  <c r="R129" i="3"/>
  <c r="R128" i="3" s="1"/>
  <c r="P129" i="3"/>
  <c r="P128" i="3"/>
  <c r="J123" i="3"/>
  <c r="F120" i="3"/>
  <c r="E118" i="3"/>
  <c r="J92" i="3"/>
  <c r="F89" i="3"/>
  <c r="E87" i="3"/>
  <c r="J21" i="3"/>
  <c r="E21" i="3"/>
  <c r="J91" i="3" s="1"/>
  <c r="J20" i="3"/>
  <c r="J18" i="3"/>
  <c r="E18" i="3"/>
  <c r="F92" i="3" s="1"/>
  <c r="J17" i="3"/>
  <c r="J15" i="3"/>
  <c r="E15" i="3"/>
  <c r="F122" i="3" s="1"/>
  <c r="J14" i="3"/>
  <c r="J12" i="3"/>
  <c r="J120" i="3"/>
  <c r="E7" i="3"/>
  <c r="E85" i="3" s="1"/>
  <c r="J37" i="2"/>
  <c r="J36" i="2"/>
  <c r="AY92" i="1" s="1"/>
  <c r="J35" i="2"/>
  <c r="AX92" i="1" s="1"/>
  <c r="BI243" i="2"/>
  <c r="BH243" i="2"/>
  <c r="BG243" i="2"/>
  <c r="BE243" i="2"/>
  <c r="T243" i="2"/>
  <c r="R243" i="2"/>
  <c r="P243" i="2"/>
  <c r="BI242" i="2"/>
  <c r="BH242" i="2"/>
  <c r="BG242" i="2"/>
  <c r="BE242" i="2"/>
  <c r="T242" i="2"/>
  <c r="R242" i="2"/>
  <c r="P242" i="2"/>
  <c r="BI241" i="2"/>
  <c r="BH241" i="2"/>
  <c r="BG241" i="2"/>
  <c r="BE241" i="2"/>
  <c r="T241" i="2"/>
  <c r="R241" i="2"/>
  <c r="P241" i="2"/>
  <c r="BI239" i="2"/>
  <c r="BH239" i="2"/>
  <c r="BG239" i="2"/>
  <c r="BE239" i="2"/>
  <c r="T239" i="2"/>
  <c r="R239" i="2"/>
  <c r="P239" i="2"/>
  <c r="BI238" i="2"/>
  <c r="BH238" i="2"/>
  <c r="BG238" i="2"/>
  <c r="BE238" i="2"/>
  <c r="T238" i="2"/>
  <c r="R238" i="2"/>
  <c r="P238" i="2"/>
  <c r="BI237" i="2"/>
  <c r="BH237" i="2"/>
  <c r="BG237" i="2"/>
  <c r="BE237" i="2"/>
  <c r="T237" i="2"/>
  <c r="R237" i="2"/>
  <c r="P237" i="2"/>
  <c r="BI235" i="2"/>
  <c r="BH235" i="2"/>
  <c r="BG235" i="2"/>
  <c r="BE235" i="2"/>
  <c r="T235" i="2"/>
  <c r="R235" i="2"/>
  <c r="P235" i="2"/>
  <c r="BI234" i="2"/>
  <c r="BH234" i="2"/>
  <c r="BG234" i="2"/>
  <c r="BE234" i="2"/>
  <c r="T234" i="2"/>
  <c r="R234" i="2"/>
  <c r="P234" i="2"/>
  <c r="BI233" i="2"/>
  <c r="BH233" i="2"/>
  <c r="BG233" i="2"/>
  <c r="BE233" i="2"/>
  <c r="T233" i="2"/>
  <c r="R233" i="2"/>
  <c r="P233" i="2"/>
  <c r="BI232" i="2"/>
  <c r="BH232" i="2"/>
  <c r="BG232" i="2"/>
  <c r="BE232" i="2"/>
  <c r="T232" i="2"/>
  <c r="R232" i="2"/>
  <c r="P232" i="2"/>
  <c r="BI231" i="2"/>
  <c r="BH231" i="2"/>
  <c r="BG231" i="2"/>
  <c r="BE231" i="2"/>
  <c r="T231" i="2"/>
  <c r="R231" i="2"/>
  <c r="P231" i="2"/>
  <c r="BI230" i="2"/>
  <c r="BH230" i="2"/>
  <c r="BG230" i="2"/>
  <c r="BE230" i="2"/>
  <c r="T230" i="2"/>
  <c r="R230" i="2"/>
  <c r="P230" i="2"/>
  <c r="BI228" i="2"/>
  <c r="BH228" i="2"/>
  <c r="BG228" i="2"/>
  <c r="BE228" i="2"/>
  <c r="T228" i="2"/>
  <c r="R228" i="2"/>
  <c r="P228" i="2"/>
  <c r="BI227" i="2"/>
  <c r="BH227" i="2"/>
  <c r="BG227" i="2"/>
  <c r="BE227" i="2"/>
  <c r="T227" i="2"/>
  <c r="R227" i="2"/>
  <c r="P227" i="2"/>
  <c r="BI226" i="2"/>
  <c r="BH226" i="2"/>
  <c r="BG226" i="2"/>
  <c r="BE226" i="2"/>
  <c r="T226" i="2"/>
  <c r="R226" i="2"/>
  <c r="P226" i="2"/>
  <c r="BI224" i="2"/>
  <c r="BH224" i="2"/>
  <c r="BG224" i="2"/>
  <c r="BE224" i="2"/>
  <c r="T224" i="2"/>
  <c r="R224" i="2"/>
  <c r="P224" i="2"/>
  <c r="BI223" i="2"/>
  <c r="BH223" i="2"/>
  <c r="BG223" i="2"/>
  <c r="BE223" i="2"/>
  <c r="T223" i="2"/>
  <c r="R223" i="2"/>
  <c r="P223" i="2"/>
  <c r="BI222" i="2"/>
  <c r="BH222" i="2"/>
  <c r="BG222" i="2"/>
  <c r="BE222" i="2"/>
  <c r="T222" i="2"/>
  <c r="R222" i="2"/>
  <c r="P222" i="2"/>
  <c r="BI220" i="2"/>
  <c r="BH220" i="2"/>
  <c r="BG220" i="2"/>
  <c r="BE220" i="2"/>
  <c r="T220" i="2"/>
  <c r="R220" i="2"/>
  <c r="P220" i="2"/>
  <c r="BI219" i="2"/>
  <c r="BH219" i="2"/>
  <c r="BG219" i="2"/>
  <c r="BE219" i="2"/>
  <c r="T219" i="2"/>
  <c r="R219" i="2"/>
  <c r="P219" i="2"/>
  <c r="BI218" i="2"/>
  <c r="BH218" i="2"/>
  <c r="BG218" i="2"/>
  <c r="BE218" i="2"/>
  <c r="T218" i="2"/>
  <c r="R218" i="2"/>
  <c r="P218" i="2"/>
  <c r="BI217" i="2"/>
  <c r="BH217" i="2"/>
  <c r="BG217" i="2"/>
  <c r="BE217" i="2"/>
  <c r="T217" i="2"/>
  <c r="R217" i="2"/>
  <c r="P217" i="2"/>
  <c r="BI216" i="2"/>
  <c r="BH216" i="2"/>
  <c r="BG216" i="2"/>
  <c r="BE216" i="2"/>
  <c r="T216" i="2"/>
  <c r="R216" i="2"/>
  <c r="P216" i="2"/>
  <c r="BI215" i="2"/>
  <c r="BH215" i="2"/>
  <c r="BG215" i="2"/>
  <c r="BE215" i="2"/>
  <c r="T215" i="2"/>
  <c r="R215" i="2"/>
  <c r="P215" i="2"/>
  <c r="BI214" i="2"/>
  <c r="BH214" i="2"/>
  <c r="BG214" i="2"/>
  <c r="BE214" i="2"/>
  <c r="T214" i="2"/>
  <c r="R214" i="2"/>
  <c r="P214" i="2"/>
  <c r="BI213" i="2"/>
  <c r="BH213" i="2"/>
  <c r="BG213" i="2"/>
  <c r="BE213" i="2"/>
  <c r="T213" i="2"/>
  <c r="R213" i="2"/>
  <c r="P213" i="2"/>
  <c r="BI212" i="2"/>
  <c r="BH212" i="2"/>
  <c r="BG212" i="2"/>
  <c r="BE212" i="2"/>
  <c r="T212" i="2"/>
  <c r="R212" i="2"/>
  <c r="P212" i="2"/>
  <c r="BI210" i="2"/>
  <c r="BH210" i="2"/>
  <c r="BG210" i="2"/>
  <c r="BE210" i="2"/>
  <c r="T210" i="2"/>
  <c r="R210" i="2"/>
  <c r="P210" i="2"/>
  <c r="BI209" i="2"/>
  <c r="BH209" i="2"/>
  <c r="BG209" i="2"/>
  <c r="BE209" i="2"/>
  <c r="T209" i="2"/>
  <c r="R209" i="2"/>
  <c r="P209" i="2"/>
  <c r="BI207" i="2"/>
  <c r="BH207" i="2"/>
  <c r="BG207" i="2"/>
  <c r="BE207" i="2"/>
  <c r="T207" i="2"/>
  <c r="R207" i="2"/>
  <c r="P207" i="2"/>
  <c r="BI206" i="2"/>
  <c r="BH206" i="2"/>
  <c r="BG206" i="2"/>
  <c r="BE206" i="2"/>
  <c r="T206" i="2"/>
  <c r="R206" i="2"/>
  <c r="P206" i="2"/>
  <c r="BI205" i="2"/>
  <c r="BH205" i="2"/>
  <c r="BG205" i="2"/>
  <c r="BE205" i="2"/>
  <c r="T205" i="2"/>
  <c r="R205" i="2"/>
  <c r="P205" i="2"/>
  <c r="BI204" i="2"/>
  <c r="BH204" i="2"/>
  <c r="BG204" i="2"/>
  <c r="BE204" i="2"/>
  <c r="T204" i="2"/>
  <c r="R204" i="2"/>
  <c r="P204" i="2"/>
  <c r="BI203" i="2"/>
  <c r="BH203" i="2"/>
  <c r="BG203" i="2"/>
  <c r="BE203" i="2"/>
  <c r="T203" i="2"/>
  <c r="R203" i="2"/>
  <c r="P203" i="2"/>
  <c r="BI201" i="2"/>
  <c r="BH201" i="2"/>
  <c r="BG201" i="2"/>
  <c r="BE201" i="2"/>
  <c r="T201" i="2"/>
  <c r="R201" i="2"/>
  <c r="P201" i="2"/>
  <c r="BI200" i="2"/>
  <c r="BH200" i="2"/>
  <c r="BG200" i="2"/>
  <c r="BE200" i="2"/>
  <c r="T200" i="2"/>
  <c r="R200" i="2"/>
  <c r="P200" i="2"/>
  <c r="BI199" i="2"/>
  <c r="BH199" i="2"/>
  <c r="BG199" i="2"/>
  <c r="BE199" i="2"/>
  <c r="T199" i="2"/>
  <c r="R199" i="2"/>
  <c r="P199" i="2"/>
  <c r="BI198" i="2"/>
  <c r="BH198" i="2"/>
  <c r="BG198" i="2"/>
  <c r="BE198" i="2"/>
  <c r="T198" i="2"/>
  <c r="R198" i="2"/>
  <c r="P198" i="2"/>
  <c r="BI197" i="2"/>
  <c r="BH197" i="2"/>
  <c r="BG197" i="2"/>
  <c r="BE197" i="2"/>
  <c r="T197" i="2"/>
  <c r="R197" i="2"/>
  <c r="P197" i="2"/>
  <c r="BI196" i="2"/>
  <c r="BH196" i="2"/>
  <c r="BG196" i="2"/>
  <c r="BE196" i="2"/>
  <c r="T196" i="2"/>
  <c r="R196" i="2"/>
  <c r="P196" i="2"/>
  <c r="BI195" i="2"/>
  <c r="BH195" i="2"/>
  <c r="BG195" i="2"/>
  <c r="BE195" i="2"/>
  <c r="T195" i="2"/>
  <c r="R195" i="2"/>
  <c r="P195" i="2"/>
  <c r="BI194" i="2"/>
  <c r="BH194" i="2"/>
  <c r="BG194" i="2"/>
  <c r="BE194" i="2"/>
  <c r="T194" i="2"/>
  <c r="R194" i="2"/>
  <c r="P194" i="2"/>
  <c r="BI193" i="2"/>
  <c r="BH193" i="2"/>
  <c r="BG193" i="2"/>
  <c r="BE193" i="2"/>
  <c r="T193" i="2"/>
  <c r="R193" i="2"/>
  <c r="P193" i="2"/>
  <c r="BI192" i="2"/>
  <c r="BH192" i="2"/>
  <c r="BG192" i="2"/>
  <c r="BE192" i="2"/>
  <c r="T192" i="2"/>
  <c r="R192" i="2"/>
  <c r="P192" i="2"/>
  <c r="BI190" i="2"/>
  <c r="BH190" i="2"/>
  <c r="BG190" i="2"/>
  <c r="BE190" i="2"/>
  <c r="T190" i="2"/>
  <c r="R190" i="2"/>
  <c r="P190" i="2"/>
  <c r="BI189" i="2"/>
  <c r="BH189" i="2"/>
  <c r="BG189" i="2"/>
  <c r="BE189" i="2"/>
  <c r="T189" i="2"/>
  <c r="R189" i="2"/>
  <c r="P189" i="2"/>
  <c r="BI188" i="2"/>
  <c r="BH188" i="2"/>
  <c r="BG188" i="2"/>
  <c r="BE188" i="2"/>
  <c r="T188" i="2"/>
  <c r="R188" i="2"/>
  <c r="P188" i="2"/>
  <c r="BI187" i="2"/>
  <c r="BH187" i="2"/>
  <c r="BG187" i="2"/>
  <c r="BE187" i="2"/>
  <c r="T187" i="2"/>
  <c r="R187" i="2"/>
  <c r="P187" i="2"/>
  <c r="BI186" i="2"/>
  <c r="BH186" i="2"/>
  <c r="BG186" i="2"/>
  <c r="BE186" i="2"/>
  <c r="T186" i="2"/>
  <c r="R186" i="2"/>
  <c r="P186" i="2"/>
  <c r="BI185" i="2"/>
  <c r="BH185" i="2"/>
  <c r="BG185" i="2"/>
  <c r="BE185" i="2"/>
  <c r="T185" i="2"/>
  <c r="R185" i="2"/>
  <c r="P185" i="2"/>
  <c r="BI184" i="2"/>
  <c r="BH184" i="2"/>
  <c r="BG184" i="2"/>
  <c r="BE184" i="2"/>
  <c r="T184" i="2"/>
  <c r="R184" i="2"/>
  <c r="P184" i="2"/>
  <c r="BI183" i="2"/>
  <c r="BH183" i="2"/>
  <c r="BG183" i="2"/>
  <c r="BE183" i="2"/>
  <c r="T183" i="2"/>
  <c r="R183" i="2"/>
  <c r="P183" i="2"/>
  <c r="BI182" i="2"/>
  <c r="BH182" i="2"/>
  <c r="BG182" i="2"/>
  <c r="BE182" i="2"/>
  <c r="T182" i="2"/>
  <c r="R182" i="2"/>
  <c r="P182" i="2"/>
  <c r="BI181" i="2"/>
  <c r="BH181" i="2"/>
  <c r="BG181" i="2"/>
  <c r="BE181" i="2"/>
  <c r="T181" i="2"/>
  <c r="R181" i="2"/>
  <c r="P181" i="2"/>
  <c r="BI180" i="2"/>
  <c r="BH180" i="2"/>
  <c r="BG180" i="2"/>
  <c r="BE180" i="2"/>
  <c r="T180" i="2"/>
  <c r="R180" i="2"/>
  <c r="P180" i="2"/>
  <c r="BI179" i="2"/>
  <c r="BH179" i="2"/>
  <c r="BG179" i="2"/>
  <c r="BE179" i="2"/>
  <c r="T179" i="2"/>
  <c r="R179" i="2"/>
  <c r="P179" i="2"/>
  <c r="BI178" i="2"/>
  <c r="BH178" i="2"/>
  <c r="BG178" i="2"/>
  <c r="BE178" i="2"/>
  <c r="T178" i="2"/>
  <c r="R178" i="2"/>
  <c r="P178" i="2"/>
  <c r="BI177" i="2"/>
  <c r="BH177" i="2"/>
  <c r="BG177" i="2"/>
  <c r="BE177" i="2"/>
  <c r="T177" i="2"/>
  <c r="R177" i="2"/>
  <c r="P177" i="2"/>
  <c r="BI175" i="2"/>
  <c r="BH175" i="2"/>
  <c r="BG175" i="2"/>
  <c r="BE175" i="2"/>
  <c r="T175" i="2"/>
  <c r="R175" i="2"/>
  <c r="P175" i="2"/>
  <c r="BI174" i="2"/>
  <c r="BH174" i="2"/>
  <c r="BG174" i="2"/>
  <c r="BE174" i="2"/>
  <c r="T174" i="2"/>
  <c r="R174" i="2"/>
  <c r="P174" i="2"/>
  <c r="BI173" i="2"/>
  <c r="BH173" i="2"/>
  <c r="BG173" i="2"/>
  <c r="BE173" i="2"/>
  <c r="T173" i="2"/>
  <c r="R173" i="2"/>
  <c r="P173" i="2"/>
  <c r="BI172" i="2"/>
  <c r="BH172" i="2"/>
  <c r="BG172" i="2"/>
  <c r="BE172" i="2"/>
  <c r="T172" i="2"/>
  <c r="R172" i="2"/>
  <c r="P172" i="2"/>
  <c r="BI171" i="2"/>
  <c r="BH171" i="2"/>
  <c r="BG171" i="2"/>
  <c r="BE171" i="2"/>
  <c r="T171" i="2"/>
  <c r="R171" i="2"/>
  <c r="P171" i="2"/>
  <c r="BI168" i="2"/>
  <c r="BH168" i="2"/>
  <c r="BG168" i="2"/>
  <c r="BE168" i="2"/>
  <c r="T168" i="2"/>
  <c r="T167" i="2" s="1"/>
  <c r="R168" i="2"/>
  <c r="R167" i="2"/>
  <c r="P168" i="2"/>
  <c r="P167" i="2" s="1"/>
  <c r="BI166" i="2"/>
  <c r="BH166" i="2"/>
  <c r="BG166" i="2"/>
  <c r="BE166" i="2"/>
  <c r="T166" i="2"/>
  <c r="R166" i="2"/>
  <c r="P166" i="2"/>
  <c r="BI165" i="2"/>
  <c r="BH165" i="2"/>
  <c r="BG165" i="2"/>
  <c r="BE165" i="2"/>
  <c r="T165" i="2"/>
  <c r="R165" i="2"/>
  <c r="P165" i="2"/>
  <c r="BI164" i="2"/>
  <c r="BH164" i="2"/>
  <c r="BG164" i="2"/>
  <c r="BE164" i="2"/>
  <c r="T164" i="2"/>
  <c r="R164" i="2"/>
  <c r="P164" i="2"/>
  <c r="BI163" i="2"/>
  <c r="BH163" i="2"/>
  <c r="BG163" i="2"/>
  <c r="BE163" i="2"/>
  <c r="T163" i="2"/>
  <c r="R163" i="2"/>
  <c r="P163" i="2"/>
  <c r="BI162" i="2"/>
  <c r="BH162" i="2"/>
  <c r="BG162" i="2"/>
  <c r="BE162" i="2"/>
  <c r="T162" i="2"/>
  <c r="R162" i="2"/>
  <c r="P162" i="2"/>
  <c r="BI161" i="2"/>
  <c r="BH161" i="2"/>
  <c r="BG161" i="2"/>
  <c r="BE161" i="2"/>
  <c r="T161" i="2"/>
  <c r="R161" i="2"/>
  <c r="P161" i="2"/>
  <c r="BI160" i="2"/>
  <c r="BH160" i="2"/>
  <c r="BG160" i="2"/>
  <c r="BE160" i="2"/>
  <c r="T160" i="2"/>
  <c r="R160" i="2"/>
  <c r="P160" i="2"/>
  <c r="BI159" i="2"/>
  <c r="BH159" i="2"/>
  <c r="BG159" i="2"/>
  <c r="BE159" i="2"/>
  <c r="T159" i="2"/>
  <c r="R159" i="2"/>
  <c r="P159" i="2"/>
  <c r="BI158" i="2"/>
  <c r="BH158" i="2"/>
  <c r="BG158" i="2"/>
  <c r="BE158" i="2"/>
  <c r="T158" i="2"/>
  <c r="R158" i="2"/>
  <c r="P158" i="2"/>
  <c r="BI157" i="2"/>
  <c r="BH157" i="2"/>
  <c r="BG157" i="2"/>
  <c r="BE157" i="2"/>
  <c r="T157" i="2"/>
  <c r="R157" i="2"/>
  <c r="P157" i="2"/>
  <c r="BI156" i="2"/>
  <c r="BH156" i="2"/>
  <c r="BG156" i="2"/>
  <c r="BE156" i="2"/>
  <c r="T156" i="2"/>
  <c r="R156" i="2"/>
  <c r="P156" i="2"/>
  <c r="BI155" i="2"/>
  <c r="BH155" i="2"/>
  <c r="BG155" i="2"/>
  <c r="BE155" i="2"/>
  <c r="T155" i="2"/>
  <c r="R155" i="2"/>
  <c r="P155" i="2"/>
  <c r="BI154" i="2"/>
  <c r="BH154" i="2"/>
  <c r="BG154" i="2"/>
  <c r="BE154" i="2"/>
  <c r="T154" i="2"/>
  <c r="R154" i="2"/>
  <c r="P154" i="2"/>
  <c r="BI153" i="2"/>
  <c r="BH153" i="2"/>
  <c r="BG153" i="2"/>
  <c r="BE153" i="2"/>
  <c r="T153" i="2"/>
  <c r="R153" i="2"/>
  <c r="P153" i="2"/>
  <c r="BI152" i="2"/>
  <c r="BH152" i="2"/>
  <c r="BG152" i="2"/>
  <c r="BE152" i="2"/>
  <c r="T152" i="2"/>
  <c r="R152" i="2"/>
  <c r="P152" i="2"/>
  <c r="BI151" i="2"/>
  <c r="BH151" i="2"/>
  <c r="BG151" i="2"/>
  <c r="BE151" i="2"/>
  <c r="T151" i="2"/>
  <c r="R151" i="2"/>
  <c r="P151" i="2"/>
  <c r="BI149" i="2"/>
  <c r="BH149" i="2"/>
  <c r="BG149" i="2"/>
  <c r="BE149" i="2"/>
  <c r="T149" i="2"/>
  <c r="R149" i="2"/>
  <c r="P149" i="2"/>
  <c r="BI148" i="2"/>
  <c r="BH148" i="2"/>
  <c r="BG148" i="2"/>
  <c r="BE148" i="2"/>
  <c r="T148" i="2"/>
  <c r="R148" i="2"/>
  <c r="P148" i="2"/>
  <c r="BI147" i="2"/>
  <c r="BH147" i="2"/>
  <c r="BG147" i="2"/>
  <c r="BE147" i="2"/>
  <c r="T147" i="2"/>
  <c r="R147" i="2"/>
  <c r="P147" i="2"/>
  <c r="BI146" i="2"/>
  <c r="BH146" i="2"/>
  <c r="BG146" i="2"/>
  <c r="BE146" i="2"/>
  <c r="T146" i="2"/>
  <c r="R146" i="2"/>
  <c r="P146" i="2"/>
  <c r="BI145" i="2"/>
  <c r="BH145" i="2"/>
  <c r="BG145" i="2"/>
  <c r="BE145" i="2"/>
  <c r="T145" i="2"/>
  <c r="R145" i="2"/>
  <c r="P145" i="2"/>
  <c r="BI144" i="2"/>
  <c r="BH144" i="2"/>
  <c r="BG144" i="2"/>
  <c r="BE144" i="2"/>
  <c r="T144" i="2"/>
  <c r="R144" i="2"/>
  <c r="P144" i="2"/>
  <c r="BI143" i="2"/>
  <c r="BH143" i="2"/>
  <c r="BG143" i="2"/>
  <c r="BE143" i="2"/>
  <c r="T143" i="2"/>
  <c r="R143" i="2"/>
  <c r="P143" i="2"/>
  <c r="BI142" i="2"/>
  <c r="BH142" i="2"/>
  <c r="BG142" i="2"/>
  <c r="BE142" i="2"/>
  <c r="T142" i="2"/>
  <c r="R142" i="2"/>
  <c r="P142" i="2"/>
  <c r="BI141" i="2"/>
  <c r="BH141" i="2"/>
  <c r="BG141" i="2"/>
  <c r="BE141" i="2"/>
  <c r="T141" i="2"/>
  <c r="R141" i="2"/>
  <c r="P141" i="2"/>
  <c r="BI139" i="2"/>
  <c r="BH139" i="2"/>
  <c r="BG139" i="2"/>
  <c r="BE139" i="2"/>
  <c r="T139" i="2"/>
  <c r="R139" i="2"/>
  <c r="P139" i="2"/>
  <c r="BI138" i="2"/>
  <c r="BH138" i="2"/>
  <c r="BG138" i="2"/>
  <c r="BE138" i="2"/>
  <c r="T138" i="2"/>
  <c r="R138" i="2"/>
  <c r="P138" i="2"/>
  <c r="BI137" i="2"/>
  <c r="BH137" i="2"/>
  <c r="BG137" i="2"/>
  <c r="BE137" i="2"/>
  <c r="T137" i="2"/>
  <c r="R137" i="2"/>
  <c r="P137" i="2"/>
  <c r="BI136" i="2"/>
  <c r="BH136" i="2"/>
  <c r="BG136" i="2"/>
  <c r="BE136" i="2"/>
  <c r="T136" i="2"/>
  <c r="R136" i="2"/>
  <c r="P136" i="2"/>
  <c r="J130" i="2"/>
  <c r="J129" i="2"/>
  <c r="F129" i="2"/>
  <c r="F127" i="2"/>
  <c r="E125" i="2"/>
  <c r="J92" i="2"/>
  <c r="J91" i="2"/>
  <c r="F91" i="2"/>
  <c r="F89" i="2"/>
  <c r="E87" i="2"/>
  <c r="J18" i="2"/>
  <c r="E18" i="2"/>
  <c r="F92" i="2" s="1"/>
  <c r="J17" i="2"/>
  <c r="J12" i="2"/>
  <c r="J127" i="2" s="1"/>
  <c r="E7" i="2"/>
  <c r="E123" i="2" s="1"/>
  <c r="L87" i="1"/>
  <c r="AM87" i="1"/>
  <c r="AM86" i="1"/>
  <c r="L86" i="1"/>
  <c r="AM84" i="1"/>
  <c r="L84" i="1"/>
  <c r="L82" i="1"/>
  <c r="L81" i="1"/>
  <c r="BK150" i="5"/>
  <c r="J150" i="5"/>
  <c r="BK149" i="5"/>
  <c r="J149" i="5"/>
  <c r="BK148" i="5"/>
  <c r="J148" i="5"/>
  <c r="BK147" i="5"/>
  <c r="J147" i="5"/>
  <c r="BK146" i="5"/>
  <c r="J146" i="5"/>
  <c r="BK145" i="5"/>
  <c r="J145" i="5"/>
  <c r="BK143" i="5"/>
  <c r="J143" i="5"/>
  <c r="BK142" i="5"/>
  <c r="J142" i="5"/>
  <c r="BK141" i="5"/>
  <c r="J141" i="5"/>
  <c r="BK140" i="5"/>
  <c r="J140" i="5"/>
  <c r="BK139" i="5"/>
  <c r="J139" i="5"/>
  <c r="BK138" i="5"/>
  <c r="J138" i="5"/>
  <c r="BK137" i="5"/>
  <c r="J137" i="5"/>
  <c r="BK136" i="5"/>
  <c r="J136" i="5"/>
  <c r="BK135" i="5"/>
  <c r="J135" i="5"/>
  <c r="BK134" i="5"/>
  <c r="J134" i="5"/>
  <c r="BK133" i="5"/>
  <c r="J133" i="5"/>
  <c r="BK132" i="5"/>
  <c r="BK131" i="5"/>
  <c r="J131" i="5"/>
  <c r="BK129" i="5"/>
  <c r="J129" i="5"/>
  <c r="BK128" i="5"/>
  <c r="J126" i="5"/>
  <c r="J124" i="5"/>
  <c r="J121" i="5"/>
  <c r="J167" i="4"/>
  <c r="BK162" i="4"/>
  <c r="BK159" i="4"/>
  <c r="J158" i="4"/>
  <c r="BK156" i="4"/>
  <c r="J151" i="4"/>
  <c r="J150" i="4"/>
  <c r="J147" i="4"/>
  <c r="J144" i="4"/>
  <c r="J141" i="4"/>
  <c r="BK138" i="4"/>
  <c r="J133" i="4"/>
  <c r="J132" i="4"/>
  <c r="J127" i="4"/>
  <c r="BK126" i="4"/>
  <c r="J232" i="3"/>
  <c r="J227" i="3"/>
  <c r="J224" i="3"/>
  <c r="J220" i="3"/>
  <c r="J218" i="3"/>
  <c r="J216" i="3"/>
  <c r="J213" i="3"/>
  <c r="BK210" i="3"/>
  <c r="BK207" i="3"/>
  <c r="BK206" i="3"/>
  <c r="J204" i="3"/>
  <c r="BK194" i="3"/>
  <c r="J186" i="3"/>
  <c r="BK184" i="3"/>
  <c r="J183" i="3"/>
  <c r="J180" i="3"/>
  <c r="J178" i="3"/>
  <c r="J175" i="3"/>
  <c r="BK169" i="3"/>
  <c r="BK165" i="3"/>
  <c r="BK159" i="3"/>
  <c r="J158" i="3"/>
  <c r="J157" i="3"/>
  <c r="J154" i="3"/>
  <c r="BK144" i="3"/>
  <c r="BK141" i="3"/>
  <c r="J138" i="3"/>
  <c r="J132" i="3"/>
  <c r="BK129" i="3"/>
  <c r="J239" i="2"/>
  <c r="J237" i="2"/>
  <c r="J234" i="2"/>
  <c r="BK233" i="2"/>
  <c r="J232" i="2"/>
  <c r="J227" i="2"/>
  <c r="BK222" i="2"/>
  <c r="BK215" i="2"/>
  <c r="BK209" i="2"/>
  <c r="J206" i="2"/>
  <c r="BK200" i="2"/>
  <c r="J199" i="2"/>
  <c r="J194" i="2"/>
  <c r="J189" i="2"/>
  <c r="BK186" i="2"/>
  <c r="BK185" i="2"/>
  <c r="J183" i="2"/>
  <c r="J182" i="2"/>
  <c r="J181" i="2"/>
  <c r="BK180" i="2"/>
  <c r="BK175" i="2"/>
  <c r="J164" i="2"/>
  <c r="J161" i="2"/>
  <c r="J159" i="2"/>
  <c r="J156" i="2"/>
  <c r="BK155" i="2"/>
  <c r="J149" i="2"/>
  <c r="J146" i="2"/>
  <c r="BK143" i="2"/>
  <c r="BK141" i="2"/>
  <c r="J127" i="5"/>
  <c r="BK126" i="5"/>
  <c r="BK125" i="5"/>
  <c r="BK123" i="5"/>
  <c r="BK122" i="5"/>
  <c r="BK169" i="4"/>
  <c r="BK168" i="4"/>
  <c r="BK167" i="4"/>
  <c r="J162" i="4"/>
  <c r="J161" i="4"/>
  <c r="J160" i="4"/>
  <c r="J157" i="4"/>
  <c r="J156" i="4"/>
  <c r="J155" i="4"/>
  <c r="BK151" i="4"/>
  <c r="BK148" i="4"/>
  <c r="BK147" i="4"/>
  <c r="BK146" i="4"/>
  <c r="J145" i="4"/>
  <c r="BK142" i="4"/>
  <c r="BK141" i="4"/>
  <c r="BK140" i="4"/>
  <c r="BK129" i="4"/>
  <c r="J126" i="4"/>
  <c r="J222" i="3"/>
  <c r="BK219" i="3"/>
  <c r="BK216" i="3"/>
  <c r="BK213" i="3"/>
  <c r="J210" i="3"/>
  <c r="BK208" i="3"/>
  <c r="BK202" i="3"/>
  <c r="BK199" i="3"/>
  <c r="BK192" i="3"/>
  <c r="J191" i="3"/>
  <c r="J190" i="3"/>
  <c r="J189" i="3"/>
  <c r="J181" i="3"/>
  <c r="J179" i="3"/>
  <c r="J168" i="3"/>
  <c r="J166" i="3"/>
  <c r="J165" i="3"/>
  <c r="BK164" i="3"/>
  <c r="BK161" i="3"/>
  <c r="J156" i="3"/>
  <c r="J153" i="3"/>
  <c r="BK152" i="3"/>
  <c r="J146" i="3"/>
  <c r="BK143" i="3"/>
  <c r="BK138" i="3"/>
  <c r="BK230" i="2"/>
  <c r="BK218" i="2"/>
  <c r="J213" i="2"/>
  <c r="J200" i="2"/>
  <c r="BK198" i="2"/>
  <c r="BK196" i="2"/>
  <c r="BK192" i="2"/>
  <c r="BK189" i="2"/>
  <c r="J185" i="2"/>
  <c r="J184" i="2"/>
  <c r="BK183" i="2"/>
  <c r="J180" i="2"/>
  <c r="J178" i="2"/>
  <c r="BK177" i="2"/>
  <c r="BK174" i="2"/>
  <c r="J172" i="2"/>
  <c r="J171" i="2"/>
  <c r="J166" i="2"/>
  <c r="J163" i="2"/>
  <c r="BK162" i="2"/>
  <c r="J160" i="2"/>
  <c r="BK157" i="2"/>
  <c r="J147" i="2"/>
  <c r="BK144" i="2"/>
  <c r="J141" i="2"/>
  <c r="BK136" i="2"/>
  <c r="J128" i="5"/>
  <c r="BK127" i="5"/>
  <c r="J125" i="5"/>
  <c r="BK124" i="5"/>
  <c r="J123" i="5"/>
  <c r="J122" i="5"/>
  <c r="BK121" i="5"/>
  <c r="BK164" i="4"/>
  <c r="BK163" i="4"/>
  <c r="J159" i="4"/>
  <c r="J154" i="4"/>
  <c r="J153" i="4"/>
  <c r="BK152" i="4"/>
  <c r="BK150" i="4"/>
  <c r="J140" i="4"/>
  <c r="J139" i="4"/>
  <c r="J137" i="4"/>
  <c r="J129" i="4"/>
  <c r="BK231" i="3"/>
  <c r="J228" i="3"/>
  <c r="BK227" i="3"/>
  <c r="BK221" i="3"/>
  <c r="BK217" i="3"/>
  <c r="J214" i="3"/>
  <c r="BK203" i="3"/>
  <c r="J201" i="3"/>
  <c r="BK200" i="3"/>
  <c r="J197" i="3"/>
  <c r="J192" i="3"/>
  <c r="BK189" i="3"/>
  <c r="BK188" i="3"/>
  <c r="BK180" i="3"/>
  <c r="J177" i="3"/>
  <c r="BK175" i="3"/>
  <c r="BK173" i="3"/>
  <c r="J171" i="3"/>
  <c r="J169" i="3"/>
  <c r="BK145" i="3"/>
  <c r="J142" i="3"/>
  <c r="BK140" i="3"/>
  <c r="BK135" i="3"/>
  <c r="J134" i="3"/>
  <c r="BK133" i="3"/>
  <c r="J238" i="2"/>
  <c r="J231" i="2"/>
  <c r="BK224" i="2"/>
  <c r="BK212" i="2"/>
  <c r="J204" i="2"/>
  <c r="BK194" i="2"/>
  <c r="BK188" i="2"/>
  <c r="BK187" i="2"/>
  <c r="J186" i="2"/>
  <c r="J175" i="2"/>
  <c r="J173" i="2"/>
  <c r="BK166" i="2"/>
  <c r="BK139" i="2"/>
  <c r="BK137" i="2"/>
  <c r="J132" i="5"/>
  <c r="J169" i="4"/>
  <c r="J168" i="4"/>
  <c r="J164" i="4"/>
  <c r="BK158" i="4"/>
  <c r="BK157" i="4"/>
  <c r="BK154" i="4"/>
  <c r="J152" i="4"/>
  <c r="BK143" i="4"/>
  <c r="BK136" i="4"/>
  <c r="BK222" i="3"/>
  <c r="J221" i="3"/>
  <c r="J219" i="3"/>
  <c r="BK215" i="3"/>
  <c r="BK212" i="3"/>
  <c r="BK209" i="3"/>
  <c r="BK205" i="3"/>
  <c r="BK204" i="3"/>
  <c r="J203" i="3"/>
  <c r="J202" i="3"/>
  <c r="BK197" i="3"/>
  <c r="J194" i="3"/>
  <c r="BK185" i="3"/>
  <c r="J182" i="3"/>
  <c r="BK177" i="3"/>
  <c r="BK176" i="3"/>
  <c r="J174" i="3"/>
  <c r="BK171" i="3"/>
  <c r="BK162" i="3"/>
  <c r="J159" i="3"/>
  <c r="BK158" i="3"/>
  <c r="BK157" i="3"/>
  <c r="BK156" i="3"/>
  <c r="BK155" i="3"/>
  <c r="BK154" i="3"/>
  <c r="BK149" i="3"/>
  <c r="BK148" i="3"/>
  <c r="BK146" i="3"/>
  <c r="J141" i="3"/>
  <c r="BK132" i="3"/>
  <c r="BK131" i="3"/>
  <c r="BK242" i="2"/>
  <c r="BK241" i="2"/>
  <c r="BK239" i="2"/>
  <c r="BK232" i="2"/>
  <c r="BK231" i="2"/>
  <c r="J222" i="2"/>
  <c r="J219" i="2"/>
  <c r="J216" i="2"/>
  <c r="BK207" i="2"/>
  <c r="BK206" i="2"/>
  <c r="J201" i="2"/>
  <c r="J196" i="2"/>
  <c r="J195" i="2"/>
  <c r="J192" i="2"/>
  <c r="J168" i="2"/>
  <c r="J165" i="2"/>
  <c r="BK160" i="2"/>
  <c r="BK156" i="2"/>
  <c r="J155" i="2"/>
  <c r="BK149" i="2"/>
  <c r="BK147" i="2"/>
  <c r="J144" i="2"/>
  <c r="J163" i="4"/>
  <c r="BK161" i="4"/>
  <c r="BK160" i="4"/>
  <c r="BK153" i="4"/>
  <c r="J149" i="4"/>
  <c r="J148" i="4"/>
  <c r="J146" i="4"/>
  <c r="BK144" i="4"/>
  <c r="J143" i="4"/>
  <c r="J142" i="4"/>
  <c r="BK137" i="4"/>
  <c r="J131" i="4"/>
  <c r="BK130" i="4"/>
  <c r="BK128" i="4"/>
  <c r="J225" i="3"/>
  <c r="BK224" i="3"/>
  <c r="BK223" i="3"/>
  <c r="J212" i="3"/>
  <c r="J211" i="3"/>
  <c r="J208" i="3"/>
  <c r="BK201" i="3"/>
  <c r="J200" i="3"/>
  <c r="J198" i="3"/>
  <c r="J193" i="3"/>
  <c r="BK190" i="3"/>
  <c r="BK186" i="3"/>
  <c r="BK181" i="3"/>
  <c r="BK178" i="3"/>
  <c r="J170" i="3"/>
  <c r="BK167" i="3"/>
  <c r="BK160" i="3"/>
  <c r="J151" i="3"/>
  <c r="BK150" i="3"/>
  <c r="J148" i="3"/>
  <c r="J135" i="3"/>
  <c r="J133" i="3"/>
  <c r="J129" i="3"/>
  <c r="BK243" i="2"/>
  <c r="J243" i="2"/>
  <c r="BK237" i="2"/>
  <c r="BK235" i="2"/>
  <c r="J228" i="2"/>
  <c r="J223" i="2"/>
  <c r="J220" i="2"/>
  <c r="BK216" i="2"/>
  <c r="BK214" i="2"/>
  <c r="BK213" i="2"/>
  <c r="J212" i="2"/>
  <c r="J210" i="2"/>
  <c r="J207" i="2"/>
  <c r="J205" i="2"/>
  <c r="BK204" i="2"/>
  <c r="BK195" i="2"/>
  <c r="J190" i="2"/>
  <c r="BK179" i="2"/>
  <c r="J177" i="2"/>
  <c r="J174" i="2"/>
  <c r="BK165" i="2"/>
  <c r="J158" i="2"/>
  <c r="J153" i="2"/>
  <c r="BK148" i="2"/>
  <c r="J143" i="2"/>
  <c r="J138" i="2"/>
  <c r="AS91" i="1"/>
  <c r="BK155" i="4"/>
  <c r="BK149" i="4"/>
  <c r="BK145" i="4"/>
  <c r="J138" i="4"/>
  <c r="BK133" i="4"/>
  <c r="J128" i="4"/>
  <c r="J125" i="4"/>
  <c r="J231" i="3"/>
  <c r="J229" i="3"/>
  <c r="BK218" i="3"/>
  <c r="J217" i="3"/>
  <c r="BK214" i="3"/>
  <c r="BK211" i="3"/>
  <c r="J207" i="3"/>
  <c r="BK198" i="3"/>
  <c r="BK191" i="3"/>
  <c r="J188" i="3"/>
  <c r="BK179" i="3"/>
  <c r="J173" i="3"/>
  <c r="J172" i="3"/>
  <c r="J152" i="3"/>
  <c r="J150" i="3"/>
  <c r="J144" i="3"/>
  <c r="J140" i="3"/>
  <c r="J242" i="2"/>
  <c r="J241" i="2"/>
  <c r="BK234" i="2"/>
  <c r="BK228" i="2"/>
  <c r="BK227" i="2"/>
  <c r="J224" i="2"/>
  <c r="BK223" i="2"/>
  <c r="BK220" i="2"/>
  <c r="J217" i="2"/>
  <c r="J215" i="2"/>
  <c r="J214" i="2"/>
  <c r="BK201" i="2"/>
  <c r="BK199" i="2"/>
  <c r="J198" i="2"/>
  <c r="BK193" i="2"/>
  <c r="J188" i="2"/>
  <c r="J187" i="2"/>
  <c r="BK184" i="2"/>
  <c r="BK182" i="2"/>
  <c r="BK171" i="2"/>
  <c r="BK159" i="2"/>
  <c r="BK158" i="2"/>
  <c r="J154" i="2"/>
  <c r="BK152" i="2"/>
  <c r="J151" i="2"/>
  <c r="J142" i="2"/>
  <c r="J139" i="2"/>
  <c r="J137" i="2"/>
  <c r="BK139" i="4"/>
  <c r="J136" i="4"/>
  <c r="BK132" i="4"/>
  <c r="BK125" i="4"/>
  <c r="BK233" i="3"/>
  <c r="J233" i="3"/>
  <c r="BK232" i="3"/>
  <c r="BK228" i="3"/>
  <c r="J223" i="3"/>
  <c r="J215" i="3"/>
  <c r="J206" i="3"/>
  <c r="J205" i="3"/>
  <c r="BK196" i="3"/>
  <c r="J187" i="3"/>
  <c r="J184" i="3"/>
  <c r="BK182" i="3"/>
  <c r="BK172" i="3"/>
  <c r="BK170" i="3"/>
  <c r="BK168" i="3"/>
  <c r="J167" i="3"/>
  <c r="J162" i="3"/>
  <c r="J155" i="3"/>
  <c r="BK153" i="3"/>
  <c r="J143" i="3"/>
  <c r="J139" i="3"/>
  <c r="J235" i="2"/>
  <c r="J226" i="2"/>
  <c r="J218" i="2"/>
  <c r="BK210" i="2"/>
  <c r="BK203" i="2"/>
  <c r="BK197" i="2"/>
  <c r="J193" i="2"/>
  <c r="BK190" i="2"/>
  <c r="BK181" i="2"/>
  <c r="BK173" i="2"/>
  <c r="BK164" i="2"/>
  <c r="J162" i="2"/>
  <c r="BK161" i="2"/>
  <c r="J157" i="2"/>
  <c r="BK154" i="2"/>
  <c r="BK153" i="2"/>
  <c r="BK146" i="2"/>
  <c r="J145" i="2"/>
  <c r="BK142" i="2"/>
  <c r="BK131" i="4"/>
  <c r="J130" i="4"/>
  <c r="BK127" i="4"/>
  <c r="BK229" i="3"/>
  <c r="BK225" i="3"/>
  <c r="BK220" i="3"/>
  <c r="J209" i="3"/>
  <c r="J199" i="3"/>
  <c r="J196" i="3"/>
  <c r="BK193" i="3"/>
  <c r="BK187" i="3"/>
  <c r="J185" i="3"/>
  <c r="BK183" i="3"/>
  <c r="J176" i="3"/>
  <c r="BK174" i="3"/>
  <c r="BK166" i="3"/>
  <c r="J164" i="3"/>
  <c r="J161" i="3"/>
  <c r="J160" i="3"/>
  <c r="BK151" i="3"/>
  <c r="J149" i="3"/>
  <c r="J145" i="3"/>
  <c r="BK142" i="3"/>
  <c r="BK139" i="3"/>
  <c r="BK134" i="3"/>
  <c r="J131" i="3"/>
  <c r="BK238" i="2"/>
  <c r="J233" i="2"/>
  <c r="J230" i="2"/>
  <c r="BK226" i="2"/>
  <c r="BK219" i="2"/>
  <c r="BK217" i="2"/>
  <c r="J209" i="2"/>
  <c r="BK205" i="2"/>
  <c r="J203" i="2"/>
  <c r="J197" i="2"/>
  <c r="J179" i="2"/>
  <c r="BK178" i="2"/>
  <c r="BK172" i="2"/>
  <c r="BK168" i="2"/>
  <c r="BK163" i="2"/>
  <c r="J152" i="2"/>
  <c r="BK151" i="2"/>
  <c r="J148" i="2"/>
  <c r="BK145" i="2"/>
  <c r="BK138" i="2"/>
  <c r="J136" i="2"/>
  <c r="T150" i="2" l="1"/>
  <c r="R176" i="2"/>
  <c r="BK208" i="2"/>
  <c r="J208" i="2"/>
  <c r="J107" i="2"/>
  <c r="BK225" i="2"/>
  <c r="J225" i="2" s="1"/>
  <c r="J110" i="2" s="1"/>
  <c r="BK236" i="2"/>
  <c r="J236" i="2"/>
  <c r="J112" i="2" s="1"/>
  <c r="BK147" i="3"/>
  <c r="J147" i="3" s="1"/>
  <c r="J102" i="3" s="1"/>
  <c r="R195" i="3"/>
  <c r="BK140" i="2"/>
  <c r="J140" i="2" s="1"/>
  <c r="J99" i="2" s="1"/>
  <c r="BK176" i="2"/>
  <c r="J176" i="2"/>
  <c r="J104" i="2" s="1"/>
  <c r="BK202" i="2"/>
  <c r="J202" i="2" s="1"/>
  <c r="J106" i="2" s="1"/>
  <c r="P208" i="2"/>
  <c r="P221" i="2"/>
  <c r="R225" i="2"/>
  <c r="R236" i="2"/>
  <c r="BK137" i="3"/>
  <c r="J137" i="3"/>
  <c r="J101" i="3" s="1"/>
  <c r="BK163" i="3"/>
  <c r="J163" i="3" s="1"/>
  <c r="J103" i="3" s="1"/>
  <c r="BK226" i="3"/>
  <c r="J226" i="3"/>
  <c r="J105" i="3"/>
  <c r="T230" i="3"/>
  <c r="P150" i="2"/>
  <c r="P170" i="2"/>
  <c r="P191" i="2"/>
  <c r="T208" i="2"/>
  <c r="T221" i="2"/>
  <c r="P229" i="2"/>
  <c r="T236" i="2"/>
  <c r="T130" i="3"/>
  <c r="T127" i="3" s="1"/>
  <c r="R137" i="3"/>
  <c r="BK195" i="3"/>
  <c r="J195" i="3" s="1"/>
  <c r="J104" i="3" s="1"/>
  <c r="T226" i="3"/>
  <c r="BK150" i="2"/>
  <c r="J150" i="2" s="1"/>
  <c r="J100" i="2" s="1"/>
  <c r="T176" i="2"/>
  <c r="R202" i="2"/>
  <c r="P211" i="2"/>
  <c r="T225" i="2"/>
  <c r="P240" i="2"/>
  <c r="R130" i="3"/>
  <c r="R127" i="3" s="1"/>
  <c r="T147" i="3"/>
  <c r="P195" i="3"/>
  <c r="BK230" i="3"/>
  <c r="J230" i="3" s="1"/>
  <c r="J106" i="3" s="1"/>
  <c r="R135" i="2"/>
  <c r="R140" i="2"/>
  <c r="T170" i="2"/>
  <c r="R191" i="2"/>
  <c r="BK211" i="2"/>
  <c r="J211" i="2"/>
  <c r="J108" i="2" s="1"/>
  <c r="R221" i="2"/>
  <c r="T229" i="2"/>
  <c r="R240" i="2"/>
  <c r="BK130" i="3"/>
  <c r="J130" i="3"/>
  <c r="J99" i="3" s="1"/>
  <c r="R147" i="3"/>
  <c r="T195" i="3"/>
  <c r="R230" i="3"/>
  <c r="P124" i="4"/>
  <c r="P123" i="4"/>
  <c r="BK135" i="2"/>
  <c r="R150" i="2"/>
  <c r="R170" i="2"/>
  <c r="T191" i="2"/>
  <c r="R208" i="2"/>
  <c r="BK221" i="2"/>
  <c r="J221" i="2" s="1"/>
  <c r="J109" i="2" s="1"/>
  <c r="R229" i="2"/>
  <c r="T240" i="2"/>
  <c r="P137" i="3"/>
  <c r="R163" i="3"/>
  <c r="R226" i="3"/>
  <c r="BK124" i="4"/>
  <c r="J124" i="4" s="1"/>
  <c r="J98" i="4" s="1"/>
  <c r="T124" i="4"/>
  <c r="T123" i="4"/>
  <c r="R135" i="4"/>
  <c r="R134" i="4"/>
  <c r="T166" i="4"/>
  <c r="T165" i="4"/>
  <c r="T135" i="2"/>
  <c r="T140" i="2"/>
  <c r="BK170" i="2"/>
  <c r="J170" i="2"/>
  <c r="J103" i="2" s="1"/>
  <c r="BK191" i="2"/>
  <c r="J191" i="2" s="1"/>
  <c r="J105" i="2" s="1"/>
  <c r="P202" i="2"/>
  <c r="R211" i="2"/>
  <c r="BK229" i="2"/>
  <c r="J229" i="2"/>
  <c r="J111" i="2" s="1"/>
  <c r="BK240" i="2"/>
  <c r="J240" i="2" s="1"/>
  <c r="J113" i="2" s="1"/>
  <c r="P130" i="3"/>
  <c r="P127" i="3"/>
  <c r="P147" i="3"/>
  <c r="T163" i="3"/>
  <c r="T136" i="3" s="1"/>
  <c r="P226" i="3"/>
  <c r="BK135" i="4"/>
  <c r="J135" i="4" s="1"/>
  <c r="J100" i="4" s="1"/>
  <c r="P135" i="4"/>
  <c r="P134" i="4"/>
  <c r="BK166" i="4"/>
  <c r="J166" i="4"/>
  <c r="J102" i="4" s="1"/>
  <c r="R166" i="4"/>
  <c r="R165" i="4" s="1"/>
  <c r="P135" i="2"/>
  <c r="P140" i="2"/>
  <c r="P176" i="2"/>
  <c r="T202" i="2"/>
  <c r="T211" i="2"/>
  <c r="P225" i="2"/>
  <c r="P236" i="2"/>
  <c r="T137" i="3"/>
  <c r="P163" i="3"/>
  <c r="P230" i="3"/>
  <c r="R124" i="4"/>
  <c r="R123" i="4"/>
  <c r="R122" i="4" s="1"/>
  <c r="T135" i="4"/>
  <c r="T134" i="4" s="1"/>
  <c r="P166" i="4"/>
  <c r="P165" i="4"/>
  <c r="BK120" i="5"/>
  <c r="J120" i="5" s="1"/>
  <c r="J97" i="5" s="1"/>
  <c r="P120" i="5"/>
  <c r="R120" i="5"/>
  <c r="T120" i="5"/>
  <c r="BK130" i="5"/>
  <c r="J130" i="5"/>
  <c r="J98" i="5"/>
  <c r="P130" i="5"/>
  <c r="R130" i="5"/>
  <c r="T130" i="5"/>
  <c r="BK144" i="5"/>
  <c r="J144" i="5" s="1"/>
  <c r="J99" i="5" s="1"/>
  <c r="P144" i="5"/>
  <c r="R144" i="5"/>
  <c r="T144" i="5"/>
  <c r="BF143" i="2"/>
  <c r="BF154" i="2"/>
  <c r="BF156" i="2"/>
  <c r="BF166" i="2"/>
  <c r="BF173" i="2"/>
  <c r="BF174" i="2"/>
  <c r="BF175" i="2"/>
  <c r="BF181" i="2"/>
  <c r="BF189" i="2"/>
  <c r="BF199" i="2"/>
  <c r="BF200" i="2"/>
  <c r="BF222" i="2"/>
  <c r="BF239" i="2"/>
  <c r="BF241" i="2"/>
  <c r="F91" i="3"/>
  <c r="BF140" i="3"/>
  <c r="BF143" i="3"/>
  <c r="BF168" i="3"/>
  <c r="BF171" i="3"/>
  <c r="BF179" i="3"/>
  <c r="BF181" i="3"/>
  <c r="BF189" i="3"/>
  <c r="BF191" i="3"/>
  <c r="BF200" i="3"/>
  <c r="BF203" i="3"/>
  <c r="BF204" i="3"/>
  <c r="BF205" i="3"/>
  <c r="BF212" i="3"/>
  <c r="BF214" i="3"/>
  <c r="BF215" i="3"/>
  <c r="BF218" i="3"/>
  <c r="BF227" i="3"/>
  <c r="BF229" i="3"/>
  <c r="BF231" i="3"/>
  <c r="BK128" i="3"/>
  <c r="BK127" i="3" s="1"/>
  <c r="J127" i="3" s="1"/>
  <c r="J97" i="3" s="1"/>
  <c r="BF136" i="4"/>
  <c r="BF159" i="2"/>
  <c r="BF177" i="2"/>
  <c r="BF183" i="2"/>
  <c r="BF214" i="2"/>
  <c r="BF223" i="2"/>
  <c r="BF238" i="2"/>
  <c r="F123" i="3"/>
  <c r="BF144" i="3"/>
  <c r="BF146" i="3"/>
  <c r="BF157" i="3"/>
  <c r="BF158" i="3"/>
  <c r="BF165" i="3"/>
  <c r="BF173" i="3"/>
  <c r="BF193" i="3"/>
  <c r="BF198" i="3"/>
  <c r="BF199" i="3"/>
  <c r="BF202" i="3"/>
  <c r="BF209" i="3"/>
  <c r="BF211" i="3"/>
  <c r="BF219" i="3"/>
  <c r="BF220" i="3"/>
  <c r="BF232" i="3"/>
  <c r="BF233" i="3"/>
  <c r="J89" i="4"/>
  <c r="BF127" i="4"/>
  <c r="BF140" i="4"/>
  <c r="J89" i="2"/>
  <c r="BF144" i="2"/>
  <c r="BF145" i="2"/>
  <c r="BF148" i="2"/>
  <c r="BF162" i="2"/>
  <c r="BF165" i="2"/>
  <c r="BF179" i="2"/>
  <c r="BF185" i="2"/>
  <c r="BF190" i="2"/>
  <c r="BF195" i="2"/>
  <c r="BF203" i="2"/>
  <c r="BF218" i="2"/>
  <c r="BF231" i="2"/>
  <c r="BF132" i="3"/>
  <c r="BF142" i="3"/>
  <c r="BF159" i="3"/>
  <c r="BF164" i="3"/>
  <c r="BF166" i="3"/>
  <c r="BF170" i="3"/>
  <c r="BF174" i="3"/>
  <c r="BF177" i="3"/>
  <c r="BF192" i="3"/>
  <c r="BF194" i="3"/>
  <c r="BF196" i="3"/>
  <c r="BF221" i="3"/>
  <c r="BF224" i="3"/>
  <c r="F92" i="4"/>
  <c r="BF141" i="4"/>
  <c r="BF150" i="4"/>
  <c r="BF152" i="4"/>
  <c r="BF155" i="4"/>
  <c r="BF156" i="4"/>
  <c r="BF159" i="4"/>
  <c r="BF136" i="2"/>
  <c r="BF151" i="2"/>
  <c r="BF155" i="2"/>
  <c r="BF160" i="2"/>
  <c r="BF168" i="2"/>
  <c r="BF171" i="2"/>
  <c r="BF172" i="2"/>
  <c r="BF188" i="2"/>
  <c r="BF193" i="2"/>
  <c r="BF197" i="2"/>
  <c r="BF201" i="2"/>
  <c r="BF217" i="2"/>
  <c r="BF226" i="2"/>
  <c r="BF230" i="2"/>
  <c r="BF242" i="2"/>
  <c r="BF243" i="2"/>
  <c r="BK167" i="2"/>
  <c r="J167" i="2" s="1"/>
  <c r="J101" i="2" s="1"/>
  <c r="E116" i="3"/>
  <c r="BF138" i="3"/>
  <c r="BF145" i="3"/>
  <c r="BF161" i="3"/>
  <c r="BF172" i="3"/>
  <c r="BF175" i="3"/>
  <c r="BF184" i="3"/>
  <c r="BF139" i="4"/>
  <c r="BF148" i="4"/>
  <c r="BF154" i="4"/>
  <c r="BF164" i="4"/>
  <c r="BF167" i="4"/>
  <c r="BF168" i="4"/>
  <c r="BF139" i="2"/>
  <c r="BF161" i="2"/>
  <c r="BF163" i="2"/>
  <c r="BF182" i="2"/>
  <c r="BF184" i="2"/>
  <c r="BF186" i="2"/>
  <c r="BF213" i="2"/>
  <c r="BF228" i="2"/>
  <c r="BF233" i="2"/>
  <c r="J89" i="3"/>
  <c r="J122" i="3"/>
  <c r="BF133" i="3"/>
  <c r="BF135" i="3"/>
  <c r="BF139" i="3"/>
  <c r="BF153" i="3"/>
  <c r="BF154" i="3"/>
  <c r="BF155" i="3"/>
  <c r="BF156" i="3"/>
  <c r="BF180" i="3"/>
  <c r="BF183" i="3"/>
  <c r="BF187" i="3"/>
  <c r="BF190" i="3"/>
  <c r="BF207" i="3"/>
  <c r="BF213" i="3"/>
  <c r="BF216" i="3"/>
  <c r="BF223" i="3"/>
  <c r="BF228" i="3"/>
  <c r="BF126" i="4"/>
  <c r="BF128" i="4"/>
  <c r="BF137" i="4"/>
  <c r="BF142" i="4"/>
  <c r="BF153" i="4"/>
  <c r="BF163" i="4"/>
  <c r="E85" i="2"/>
  <c r="F130" i="2"/>
  <c r="BF137" i="2"/>
  <c r="BF141" i="2"/>
  <c r="BF146" i="2"/>
  <c r="BF147" i="2"/>
  <c r="BF152" i="2"/>
  <c r="BF157" i="2"/>
  <c r="BF158" i="2"/>
  <c r="BF178" i="2"/>
  <c r="BF180" i="2"/>
  <c r="BF196" i="2"/>
  <c r="BF198" i="2"/>
  <c r="BF206" i="2"/>
  <c r="BF227" i="2"/>
  <c r="BF131" i="3"/>
  <c r="BF151" i="3"/>
  <c r="BF152" i="3"/>
  <c r="BF178" i="3"/>
  <c r="BF186" i="3"/>
  <c r="BF208" i="3"/>
  <c r="BF210" i="3"/>
  <c r="BF222" i="3"/>
  <c r="E85" i="4"/>
  <c r="BF125" i="4"/>
  <c r="BF130" i="4"/>
  <c r="BF131" i="4"/>
  <c r="BF143" i="4"/>
  <c r="BF149" i="4"/>
  <c r="BF157" i="4"/>
  <c r="BF162" i="4"/>
  <c r="J89" i="5"/>
  <c r="BF122" i="5"/>
  <c r="BF127" i="5"/>
  <c r="BF138" i="2"/>
  <c r="BF142" i="2"/>
  <c r="BF149" i="2"/>
  <c r="BF194" i="2"/>
  <c r="BF204" i="2"/>
  <c r="BF205" i="2"/>
  <c r="BF207" i="2"/>
  <c r="BF209" i="2"/>
  <c r="BF215" i="2"/>
  <c r="BF216" i="2"/>
  <c r="BF219" i="2"/>
  <c r="BF220" i="2"/>
  <c r="BF224" i="2"/>
  <c r="BF232" i="2"/>
  <c r="BF234" i="2"/>
  <c r="BF235" i="2"/>
  <c r="BF237" i="2"/>
  <c r="BF129" i="3"/>
  <c r="BF141" i="3"/>
  <c r="BF149" i="3"/>
  <c r="BF162" i="3"/>
  <c r="BF169" i="3"/>
  <c r="BF182" i="3"/>
  <c r="BF185" i="3"/>
  <c r="BF206" i="3"/>
  <c r="BF217" i="3"/>
  <c r="BF225" i="3"/>
  <c r="BF132" i="4"/>
  <c r="BF133" i="4"/>
  <c r="BF138" i="4"/>
  <c r="BF144" i="4"/>
  <c r="BF145" i="4"/>
  <c r="BF146" i="4"/>
  <c r="BF147" i="4"/>
  <c r="BF169" i="4"/>
  <c r="F92" i="5"/>
  <c r="BF124" i="5"/>
  <c r="BF126" i="5"/>
  <c r="BF128" i="5"/>
  <c r="BF153" i="2"/>
  <c r="BF164" i="2"/>
  <c r="BF187" i="2"/>
  <c r="BF192" i="2"/>
  <c r="BF210" i="2"/>
  <c r="BF212" i="2"/>
  <c r="BF134" i="3"/>
  <c r="BF148" i="3"/>
  <c r="BF150" i="3"/>
  <c r="BF160" i="3"/>
  <c r="BF167" i="3"/>
  <c r="BF176" i="3"/>
  <c r="BF188" i="3"/>
  <c r="BF197" i="3"/>
  <c r="BF201" i="3"/>
  <c r="BF129" i="4"/>
  <c r="BF151" i="4"/>
  <c r="BF158" i="4"/>
  <c r="BF160" i="4"/>
  <c r="BF161" i="4"/>
  <c r="E85" i="5"/>
  <c r="BF121" i="5"/>
  <c r="BF123" i="5"/>
  <c r="BF125" i="5"/>
  <c r="BF129" i="5"/>
  <c r="BF131" i="5"/>
  <c r="BF132" i="5"/>
  <c r="BF133" i="5"/>
  <c r="BF134" i="5"/>
  <c r="BF135" i="5"/>
  <c r="BF136" i="5"/>
  <c r="BF137" i="5"/>
  <c r="BF138" i="5"/>
  <c r="BF139" i="5"/>
  <c r="BF140" i="5"/>
  <c r="BF141" i="5"/>
  <c r="BF142" i="5"/>
  <c r="BF143" i="5"/>
  <c r="BF145" i="5"/>
  <c r="BF146" i="5"/>
  <c r="BF147" i="5"/>
  <c r="BF148" i="5"/>
  <c r="BF149" i="5"/>
  <c r="BF150" i="5"/>
  <c r="J33" i="2"/>
  <c r="AV92" i="1" s="1"/>
  <c r="F33" i="2"/>
  <c r="AZ92" i="1" s="1"/>
  <c r="F33" i="4"/>
  <c r="AZ94" i="1"/>
  <c r="F36" i="5"/>
  <c r="BC95" i="1" s="1"/>
  <c r="J33" i="3"/>
  <c r="AV93" i="1" s="1"/>
  <c r="F36" i="2"/>
  <c r="BC92" i="1" s="1"/>
  <c r="F35" i="2"/>
  <c r="BB92" i="1" s="1"/>
  <c r="F33" i="3"/>
  <c r="AZ93" i="1" s="1"/>
  <c r="F37" i="4"/>
  <c r="BD94" i="1" s="1"/>
  <c r="J33" i="5"/>
  <c r="AV95" i="1" s="1"/>
  <c r="F35" i="4"/>
  <c r="BB94" i="1" s="1"/>
  <c r="F36" i="4"/>
  <c r="BC94" i="1" s="1"/>
  <c r="F37" i="2"/>
  <c r="BD92" i="1" s="1"/>
  <c r="F35" i="3"/>
  <c r="BB93" i="1" s="1"/>
  <c r="J33" i="4"/>
  <c r="AV94" i="1" s="1"/>
  <c r="F33" i="5"/>
  <c r="AZ95" i="1" s="1"/>
  <c r="F37" i="3"/>
  <c r="BD93" i="1" s="1"/>
  <c r="F37" i="5"/>
  <c r="BD95" i="1" s="1"/>
  <c r="F36" i="3"/>
  <c r="BC93" i="1" s="1"/>
  <c r="F35" i="5"/>
  <c r="BB95" i="1" s="1"/>
  <c r="T126" i="3" l="1"/>
  <c r="P136" i="3"/>
  <c r="P126" i="3"/>
  <c r="AU93" i="1"/>
  <c r="P134" i="2"/>
  <c r="T169" i="2"/>
  <c r="T134" i="2"/>
  <c r="T133" i="2"/>
  <c r="P122" i="4"/>
  <c r="AU94" i="1" s="1"/>
  <c r="R119" i="5"/>
  <c r="T122" i="4"/>
  <c r="BK134" i="2"/>
  <c r="J134" i="2"/>
  <c r="J97" i="2" s="1"/>
  <c r="R136" i="3"/>
  <c r="R126" i="3"/>
  <c r="P169" i="2"/>
  <c r="T119" i="5"/>
  <c r="R134" i="2"/>
  <c r="P119" i="5"/>
  <c r="AU95" i="1"/>
  <c r="R169" i="2"/>
  <c r="BK169" i="2"/>
  <c r="J169" i="2"/>
  <c r="J102" i="2" s="1"/>
  <c r="J135" i="2"/>
  <c r="J98" i="2"/>
  <c r="J128" i="3"/>
  <c r="J98" i="3"/>
  <c r="BK136" i="3"/>
  <c r="J136" i="3"/>
  <c r="J100" i="3"/>
  <c r="BK123" i="4"/>
  <c r="J123" i="4" s="1"/>
  <c r="J97" i="4" s="1"/>
  <c r="BK165" i="4"/>
  <c r="J165" i="4"/>
  <c r="J101" i="4" s="1"/>
  <c r="BK134" i="4"/>
  <c r="J134" i="4"/>
  <c r="J99" i="4" s="1"/>
  <c r="BK119" i="5"/>
  <c r="J119" i="5"/>
  <c r="J96" i="5"/>
  <c r="BC91" i="1"/>
  <c r="AY91" i="1" s="1"/>
  <c r="F34" i="3"/>
  <c r="BA93" i="1" s="1"/>
  <c r="J34" i="4"/>
  <c r="AW94" i="1" s="1"/>
  <c r="AT94" i="1" s="1"/>
  <c r="F34" i="4"/>
  <c r="BA94" i="1"/>
  <c r="AZ91" i="1"/>
  <c r="W29" i="1" s="1"/>
  <c r="F34" i="5"/>
  <c r="BA95" i="1" s="1"/>
  <c r="J34" i="3"/>
  <c r="AW93" i="1"/>
  <c r="AT93" i="1"/>
  <c r="BD91" i="1"/>
  <c r="W33" i="1" s="1"/>
  <c r="J34" i="5"/>
  <c r="AW95" i="1"/>
  <c r="AT95" i="1" s="1"/>
  <c r="BB91" i="1"/>
  <c r="AX91" i="1"/>
  <c r="J34" i="2"/>
  <c r="AW92" i="1"/>
  <c r="AT92" i="1"/>
  <c r="F34" i="2"/>
  <c r="BA92" i="1" s="1"/>
  <c r="R133" i="2" l="1"/>
  <c r="P133" i="2"/>
  <c r="AU92" i="1"/>
  <c r="BK126" i="3"/>
  <c r="J126" i="3" s="1"/>
  <c r="J30" i="3" s="1"/>
  <c r="AG93" i="1" s="1"/>
  <c r="AN93" i="1" s="1"/>
  <c r="BK133" i="2"/>
  <c r="J133" i="2"/>
  <c r="J30" i="2" s="1"/>
  <c r="AG92" i="1" s="1"/>
  <c r="AN92" i="1" s="1"/>
  <c r="BK122" i="4"/>
  <c r="J122" i="4"/>
  <c r="J30" i="4" s="1"/>
  <c r="AG94" i="1" s="1"/>
  <c r="AN94" i="1" s="1"/>
  <c r="BA91" i="1"/>
  <c r="W30" i="1" s="1"/>
  <c r="W32" i="1"/>
  <c r="AU91" i="1"/>
  <c r="W31" i="1"/>
  <c r="J30" i="5"/>
  <c r="AG95" i="1" s="1"/>
  <c r="AN95" i="1" s="1"/>
  <c r="AV91" i="1"/>
  <c r="AK29" i="1" s="1"/>
  <c r="J96" i="2" l="1"/>
  <c r="J96" i="3"/>
  <c r="J39" i="4"/>
  <c r="J39" i="5"/>
  <c r="J96" i="4"/>
  <c r="J39" i="2"/>
  <c r="J39" i="3"/>
  <c r="AW91" i="1"/>
  <c r="AK30" i="1"/>
  <c r="AG91" i="1"/>
  <c r="AK26" i="1" l="1"/>
  <c r="AK35" i="1" s="1"/>
  <c r="AT91" i="1"/>
  <c r="AN91" i="1" l="1"/>
</calcChain>
</file>

<file path=xl/sharedStrings.xml><?xml version="1.0" encoding="utf-8"?>
<sst xmlns="http://schemas.openxmlformats.org/spreadsheetml/2006/main" count="4504" uniqueCount="1004">
  <si>
    <t>Export Komplet</t>
  </si>
  <si>
    <t/>
  </si>
  <si>
    <t>2.0</t>
  </si>
  <si>
    <t>False</t>
  </si>
  <si>
    <t>{9f7e5f89-64e7-4550-8c13-6589bb75952e}</t>
  </si>
  <si>
    <t>&gt;&gt;  skryté stĺpce  &lt;&lt;</t>
  </si>
  <si>
    <t>0,01</t>
  </si>
  <si>
    <t>20</t>
  </si>
  <si>
    <t>REKAPITULÁCIA STAVBY</t>
  </si>
  <si>
    <t>v ---  nižšie sa nachádzajú doplnkové a pomocné údaje k zostavám  --- v</t>
  </si>
  <si>
    <t>Návod na vyplnenie</t>
  </si>
  <si>
    <t>0,001</t>
  </si>
  <si>
    <t>Kód:</t>
  </si>
  <si>
    <t>DSS_ZA_Karpatska_soc</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</si>
  <si>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</si>
  <si>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</si>
  <si>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Stavebné úpravy sociálnych buniek na 1-5.NP objektu Karpatská 3116/9</t>
  </si>
  <si>
    <t>JKSO:</t>
  </si>
  <si>
    <t>KS:</t>
  </si>
  <si>
    <t>Miesto:</t>
  </si>
  <si>
    <t>Karpatská 3116/9</t>
  </si>
  <si>
    <t>Dátum:</t>
  </si>
  <si>
    <t>31. 8. 2020</t>
  </si>
  <si>
    <t>Objednávateľ:</t>
  </si>
  <si>
    <t>IČO:</t>
  </si>
  <si>
    <t>Žilinský samosprávny kraj, Žilina</t>
  </si>
  <si>
    <t>IČ DPH:</t>
  </si>
  <si>
    <t>Zhotoviteľ:</t>
  </si>
  <si>
    <t>Vyplň údaj</t>
  </si>
  <si>
    <t>Projektant:</t>
  </si>
  <si>
    <t>True</t>
  </si>
  <si>
    <t>PROPORTION s.r.o., Žilina</t>
  </si>
  <si>
    <t>Spracovateľ:</t>
  </si>
  <si>
    <t>Miroslav Holeš</t>
  </si>
  <si>
    <t>Poznámka:</t>
  </si>
  <si>
    <t>Neoddeliteľnou a nadradenou súčasťou rozpočtov je technická správa a výkresová časť projektovej dokumentácie. Názvy položiek neobsahujú úplný technický popis, spôsob zhotovenia, ani iné podrobnosti . Tie sú zrejmé z technickej správy, výkresovej časti projektu, alebo technologických postupov predpísaných výrobcami stavebných hmôt, polotovarov a stavebných technológií._x000D_
Ak je v popisoch položiek uvedený názov výrobcu, obchodné označenie, alebo iný výraz smerujúci na konkrétny výrobok, je tak len preto, aby bol dostatočne presne opísaný predmet dodávky alebo stavebnej práce. Takýto popis nie je možné považovať za priame určenie, ale len ako príklad použitia.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</si>
  <si>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</si>
  <si>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</si>
  <si>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</si>
  <si>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</si>
  <si>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</si>
  <si>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</si>
  <si>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</si>
  <si>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</si>
  <si>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</si>
  <si>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</si>
  <si>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</si>
  <si>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</si>
  <si>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</si>
  <si>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</si>
  <si>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</si>
  <si>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</si>
  <si>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</si>
  <si>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</si>
  <si>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</si>
  <si>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</si>
  <si>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</si>
  <si>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</si>
  <si>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</si>
  <si>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</si>
  <si>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</si>
  <si>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</si>
  <si>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</si>
  <si>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</si>
  <si>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</si>
  <si>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</si>
  <si>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</si>
  <si>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</si>
  <si>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</si>
  <si>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</si>
  <si>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</si>
  <si>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</si>
  <si>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</si>
  <si>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</si>
  <si>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</si>
  <si>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</si>
  <si>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</si>
  <si>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</si>
  <si>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</si>
  <si>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</si>
  <si>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t>
  </si>
  <si>
    <t>a1</t>
  </si>
  <si>
    <t>stavebná časť</t>
  </si>
  <si>
    <t>STA</t>
  </si>
  <si>
    <t>1</t>
  </si>
  <si>
    <t>{fae6fd70-607e-46c9-906b-d6251ebf8859}</t>
  </si>
  <si>
    <t>b2</t>
  </si>
  <si>
    <t>zdravotechnika</t>
  </si>
  <si>
    <t>{94425c17-8837-4a50-ba2f-6016fd131ac8}</t>
  </si>
  <si>
    <t>e</t>
  </si>
  <si>
    <t>elektroinštalácia</t>
  </si>
  <si>
    <t>{e4750858-0106-466f-9fa0-4e92027ecda1}</t>
  </si>
  <si>
    <t>vzduchotechnika</t>
  </si>
  <si>
    <t>{83eaea17-0fa5-426c-b3e2-42837c0bf933}</t>
  </si>
  <si>
    <t>KRYCÍ LIST ROZPOČTU</t>
  </si>
  <si>
    <t>Objekt:</t>
  </si>
  <si>
    <t>a1 - stavebná časť</t>
  </si>
  <si>
    <t>REKAPITULÁCIA ROZPOČTU</t>
  </si>
  <si>
    <t>Kód dielu - Popis</t>
  </si>
  <si>
    <t>Cena celkom [EUR]</t>
  </si>
  <si>
    <t>Náklady z rozpočtu</t>
  </si>
  <si>
    <t>-1</t>
  </si>
  <si>
    <t>HSV - Práce a dodávky HSV</t>
  </si>
  <si>
    <t xml:space="preserve">    3 - Zvislé a kompletné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</si>
  <si>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</si>
  <si>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</si>
  <si>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</si>
  <si>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</si>
  <si>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</si>
  <si>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712 - Izolácie striech</t>
  </si>
  <si>
    <t xml:space="preserve">    725 - Zdravotechnika - zariaď. predmety</t>
  </si>
  <si>
    <t xml:space="preserve">    763 - Konštrukcie - drevostavby</t>
  </si>
  <si>
    <t xml:space="preserve">    764 - Konštrukcie klampiarske</t>
  </si>
  <si>
    <t xml:space="preserve">    766 - Konštrukcie stolárske</t>
  </si>
  <si>
    <t xml:space="preserve">    771 - Podlahy z dlaždíc</t>
  </si>
  <si>
    <t xml:space="preserve">    775 - Podlahy vlysové a parketové</t>
  </si>
  <si>
    <t xml:space="preserve">    776 - Podlahy povlakové</t>
  </si>
  <si>
    <t xml:space="preserve">    781 - Obklady keramické</t>
  </si>
  <si>
    <t xml:space="preserve">    784 - Maľby</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</si>
  <si>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</si>
  <si>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</si>
  <si>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</si>
  <si>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</si>
  <si>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</si>
  <si>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</si>
  <si>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</si>
  <si>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</si>
  <si>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</si>
  <si>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</si>
  <si>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</si>
  <si>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</si>
  <si>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</si>
  <si>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</si>
  <si>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</si>
  <si>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3</t>
  </si>
  <si>
    <t>Zvislé a kompletné konštrukcie</t>
  </si>
  <si>
    <t>K</t>
  </si>
  <si>
    <t>317165300</t>
  </si>
  <si>
    <t>Nenosný preklad YTONG šírky 75 mm, výšky 249 mm, dĺžky 1250 mm</t>
  </si>
  <si>
    <t>ks</t>
  </si>
  <si>
    <t>4</t>
  </si>
  <si>
    <t>2</t>
  </si>
  <si>
    <t>1772867716</t>
  </si>
  <si>
    <t>342272101</t>
  </si>
  <si>
    <t>Priečky z tvárnic YTONG hr. 75 mm P2-500 hladkých, na MVC a maltu YTONG (75x249x599)</t>
  </si>
  <si>
    <t>m2</t>
  </si>
  <si>
    <t>1170304348</t>
  </si>
  <si>
    <t>342948113</t>
  </si>
  <si>
    <t>Ukotvenie priečok k betónovým konštrukciám priskrutkovaním</t>
  </si>
  <si>
    <t>m</t>
  </si>
  <si>
    <t>790661257</t>
  </si>
  <si>
    <t>342948115</t>
  </si>
  <si>
    <t>Ukončenie priečok ku konštrukciam montážnou penou</t>
  </si>
  <si>
    <t>83178057</t>
  </si>
  <si>
    <t>6</t>
  </si>
  <si>
    <t>Úpravy povrchov, podlahy, osadenie</t>
  </si>
  <si>
    <t>5</t>
  </si>
  <si>
    <t>612460111</t>
  </si>
  <si>
    <t>Príprava vnútorného podkladu stien na silno a nerovnomerne nasiakavé podklady regulátorom nasiakavosti</t>
  </si>
  <si>
    <t>1332672227</t>
  </si>
  <si>
    <t>612460251</t>
  </si>
  <si>
    <t>Vnútorná omietka stien vápennocementová štuková (jemná), hr. 3 mm</t>
  </si>
  <si>
    <t>1236290520</t>
  </si>
  <si>
    <t>7</t>
  </si>
  <si>
    <t>612481119</t>
  </si>
  <si>
    <t>Potiahnutie vnútorných stien sklotextílnou mriežkou s celoplošným prilepením</t>
  </si>
  <si>
    <t>1531528125</t>
  </si>
  <si>
    <t>8</t>
  </si>
  <si>
    <t>632001051</t>
  </si>
  <si>
    <t>Zhotovenie jednonásobného penetračného náteru pre potery a stierky</t>
  </si>
  <si>
    <t>-1582732170</t>
  </si>
  <si>
    <t>9</t>
  </si>
  <si>
    <t>M</t>
  </si>
  <si>
    <t>585520002100</t>
  </si>
  <si>
    <t>Základový penetračný náter, na savé podklady, na steny, stropy a podlahy</t>
  </si>
  <si>
    <t>kg</t>
  </si>
  <si>
    <t>485134679</t>
  </si>
  <si>
    <t>10</t>
  </si>
  <si>
    <t>632311001</t>
  </si>
  <si>
    <t>Brúsenie nerovností betónových podláh - zbrúsenie hrúbky do 2 mm</t>
  </si>
  <si>
    <t>49319145</t>
  </si>
  <si>
    <t>11</t>
  </si>
  <si>
    <t>632450281</t>
  </si>
  <si>
    <t>Cementová samonivelizačná stierka, triedy CT-C30-F7, hr. 2 mm</t>
  </si>
  <si>
    <t>356049338</t>
  </si>
  <si>
    <t>12</t>
  </si>
  <si>
    <t>642942111</t>
  </si>
  <si>
    <t>Osadenie oceľového dverového rámu plochy otvoru do 2,5m2</t>
  </si>
  <si>
    <t>2140537078</t>
  </si>
  <si>
    <t>13</t>
  </si>
  <si>
    <t>553310008900</t>
  </si>
  <si>
    <t>Zárubňa oceľová CGU 900x1970 mm - vo vyhotovení podľa výpisu konštrukcií</t>
  </si>
  <si>
    <t>294984553</t>
  </si>
  <si>
    <t>Ostatné konštrukcie a práce-búranie</t>
  </si>
  <si>
    <t>14</t>
  </si>
  <si>
    <t>941955001</t>
  </si>
  <si>
    <t>Lešenie ľahké pracovné pomocné, s výškou lešeňovej podlahy do 1,20 m</t>
  </si>
  <si>
    <t>-1937004464</t>
  </si>
  <si>
    <t>15</t>
  </si>
  <si>
    <t>952901111</t>
  </si>
  <si>
    <t>Vyčistenie budov pri výške podlaží do 4m</t>
  </si>
  <si>
    <t>-826078175</t>
  </si>
  <si>
    <t>16</t>
  </si>
  <si>
    <t>952902110</t>
  </si>
  <si>
    <t>Čistenie budov zametaním v miestnostiach, chodbách, na schodišti a na povalách po búraní</t>
  </si>
  <si>
    <t>1603266749</t>
  </si>
  <si>
    <t>17</t>
  </si>
  <si>
    <t>962031132</t>
  </si>
  <si>
    <t>Búranie priečok alebo vybúranie otvorov plochy nad 4 m2 z tehál pálených, plných alebo dutých hr. do 150 mm,  -0,19600t</t>
  </si>
  <si>
    <t>1174629003</t>
  </si>
  <si>
    <t>18</t>
  </si>
  <si>
    <t>972054241</t>
  </si>
  <si>
    <t>Vybúranie otvoru v stropoch a klenbách železob. plochy do 0,09 m2, hr. nad 120 mm,  -0,03200t</t>
  </si>
  <si>
    <t>-28556697</t>
  </si>
  <si>
    <t>19</t>
  </si>
  <si>
    <t>974042553</t>
  </si>
  <si>
    <t>Vysekanie rýh v betónovej dlažbe do hĺbky 100 mm a šírky do 100 mm,  -0,02200t</t>
  </si>
  <si>
    <t>-1532411467</t>
  </si>
  <si>
    <t>974083112</t>
  </si>
  <si>
    <t>Rezanie betónových mazanín existujúcich vystužených hĺbky nad 50 do 100 mm</t>
  </si>
  <si>
    <t>-674767150</t>
  </si>
  <si>
    <t>21</t>
  </si>
  <si>
    <t>979011131</t>
  </si>
  <si>
    <t>Zvislá doprava sutiny po schodoch ručne do 3,5 m</t>
  </si>
  <si>
    <t>t</t>
  </si>
  <si>
    <t>-1150256109</t>
  </si>
  <si>
    <t>22</t>
  </si>
  <si>
    <t>979011141</t>
  </si>
  <si>
    <t>Príplatok za každých ďalších 3,5 m</t>
  </si>
  <si>
    <t>-1841244066</t>
  </si>
  <si>
    <t>23</t>
  </si>
  <si>
    <t>979081111</t>
  </si>
  <si>
    <t>Odvoz sutiny a vybúraných hmôt na skládku do 1 km</t>
  </si>
  <si>
    <t>-7851149</t>
  </si>
  <si>
    <t>24</t>
  </si>
  <si>
    <t>979081121</t>
  </si>
  <si>
    <t>Odvoz sutiny a vybúraných hmôt na skládku za každý ďalší 1 km</t>
  </si>
  <si>
    <t>1638660325</t>
  </si>
  <si>
    <t>25</t>
  </si>
  <si>
    <t>979082111</t>
  </si>
  <si>
    <t>Vnútrostavenisková doprava sutiny a vybúraných hmôt do 10 m</t>
  </si>
  <si>
    <t>-481567434</t>
  </si>
  <si>
    <t>26</t>
  </si>
  <si>
    <t>979082121</t>
  </si>
  <si>
    <t>Vnútrostavenisková doprava sutiny a vybúraných hmôt za každých ďalších 5 m</t>
  </si>
  <si>
    <t>140632296</t>
  </si>
  <si>
    <t>27</t>
  </si>
  <si>
    <t>979089012</t>
  </si>
  <si>
    <t>Poplatok za skladovanie - betón, tehly, dlaždice, atď. (17 01) ostatné</t>
  </si>
  <si>
    <t>1148640173</t>
  </si>
  <si>
    <t>28</t>
  </si>
  <si>
    <t>979089412</t>
  </si>
  <si>
    <t>Poplatok za skladovanie - izolačné materiály a materiály obsahujúce azbest (17 06), ostatné</t>
  </si>
  <si>
    <t>-248765628</t>
  </si>
  <si>
    <t>29</t>
  </si>
  <si>
    <t>HZS000113</t>
  </si>
  <si>
    <t>Stavebno montážne práce náročné odborné, remeselné (Tr. 3) v rozsahu viac ako 8 hodín - demontáže iných súčastí hygienického jadra</t>
  </si>
  <si>
    <t>hod</t>
  </si>
  <si>
    <t>1575851989</t>
  </si>
  <si>
    <t>99</t>
  </si>
  <si>
    <t>Presun hmôt HSV</t>
  </si>
  <si>
    <t>30</t>
  </si>
  <si>
    <t>999281111</t>
  </si>
  <si>
    <t>Presun hmôt pre opravy a údržbu objektov vrátane vonkajších plášťov výšky do 25 m</t>
  </si>
  <si>
    <t>744804739</t>
  </si>
  <si>
    <t>PSV</t>
  </si>
  <si>
    <t>Práce a dodávky PSV</t>
  </si>
  <si>
    <t>711</t>
  </si>
  <si>
    <t>Izolácie proti vode a vlhkosti</t>
  </si>
  <si>
    <t>31</t>
  </si>
  <si>
    <t>711111125</t>
  </si>
  <si>
    <t>Kompletný izolačný systém proti vlhkosti natierateľnou fóliou pod vnútorné dlažby - vodorovný</t>
  </si>
  <si>
    <t>M2</t>
  </si>
  <si>
    <t>-350867212</t>
  </si>
  <si>
    <t>32</t>
  </si>
  <si>
    <t>711111126</t>
  </si>
  <si>
    <t>Kompletný izolačný systém proti stekajúcej vode z dvojkomponentnej tesniacej kaše - vodorovný</t>
  </si>
  <si>
    <t>-229287891</t>
  </si>
  <si>
    <t>33</t>
  </si>
  <si>
    <t>711112125</t>
  </si>
  <si>
    <t>Kompletný izolačný systém proti vlhkosti natierateľnou fóliou pod vnútorné obklady - zvislý</t>
  </si>
  <si>
    <t>-1907977121</t>
  </si>
  <si>
    <t>34</t>
  </si>
  <si>
    <t>711112126</t>
  </si>
  <si>
    <t>Kompletný izolačný systém proti stekajúcej vode z dvojkomponentnej tesniacej kaše - zvislý</t>
  </si>
  <si>
    <t>213004687</t>
  </si>
  <si>
    <t>35</t>
  </si>
  <si>
    <t>998711201</t>
  </si>
  <si>
    <t>Presun hmôt pre izoláciu proti vode v objektoch výšky do 6 m</t>
  </si>
  <si>
    <t>%</t>
  </si>
  <si>
    <t>-403483832</t>
  </si>
  <si>
    <t>712</t>
  </si>
  <si>
    <t>Izolácie striech</t>
  </si>
  <si>
    <t>36</t>
  </si>
  <si>
    <t>712370070</t>
  </si>
  <si>
    <t>Zhotovenie povlakovej krytiny striech plochých do 10° PVC-P fóliou upevnenou prikotvením so zvarením spoju</t>
  </si>
  <si>
    <t>412186469</t>
  </si>
  <si>
    <t>37</t>
  </si>
  <si>
    <t>283220001400</t>
  </si>
  <si>
    <t>Strešná hydroizolačná fólia PVC-P, hr. 1,5 mm, š. 1,05 m, pre mechanické kotvenie, farba sivá</t>
  </si>
  <si>
    <t>1606576493</t>
  </si>
  <si>
    <t>38</t>
  </si>
  <si>
    <t>311970002200</t>
  </si>
  <si>
    <t>Turbošrób universal</t>
  </si>
  <si>
    <t>1706186784</t>
  </si>
  <si>
    <t>39</t>
  </si>
  <si>
    <t>246960001100</t>
  </si>
  <si>
    <t>Tmel polyuretánový, šedý, pružný, 310 ml - vo vyhotovení podľa výpisu konštrukcií</t>
  </si>
  <si>
    <t>555157076</t>
  </si>
  <si>
    <t>40</t>
  </si>
  <si>
    <t>712973232</t>
  </si>
  <si>
    <t>Detaily k PVC-P fóliam zaizolovanie kruhového prestupu 101 – 250 mm</t>
  </si>
  <si>
    <t>2006579599</t>
  </si>
  <si>
    <t>41</t>
  </si>
  <si>
    <t>2101085742</t>
  </si>
  <si>
    <t>42</t>
  </si>
  <si>
    <t>712973890</t>
  </si>
  <si>
    <t>Detaily k termoplastom všeobecne, oplechovanie okraja odkvapovou lištou z hrubopolpast. plechu RŠ 250 mm</t>
  </si>
  <si>
    <t>1827491661</t>
  </si>
  <si>
    <t>43</t>
  </si>
  <si>
    <t>UC-3535</t>
  </si>
  <si>
    <t>Univerzálne skrutky do dreva,rozmer 3,5x35 mm - vo vyhotovení podľa výpisu konštrukcií</t>
  </si>
  <si>
    <t>-674945396</t>
  </si>
  <si>
    <t>44</t>
  </si>
  <si>
    <t>712990040</t>
  </si>
  <si>
    <t xml:space="preserve">Položenie geotextílie vodorovne alebo zvislo na strechy ploché do 10° </t>
  </si>
  <si>
    <t>-1472039676</t>
  </si>
  <si>
    <t>45</t>
  </si>
  <si>
    <t>2615301110</t>
  </si>
  <si>
    <t>Geotextília FILTEK V 120 g/m2 š.2,0 m (rolka/200m2)</t>
  </si>
  <si>
    <t>-1112199695</t>
  </si>
  <si>
    <t>46</t>
  </si>
  <si>
    <t>712991060</t>
  </si>
  <si>
    <t>Montáž podkladnej konštrukcie z OSB dosiek šírky 801 - 1000 mm pod klampiarske konštrukcie</t>
  </si>
  <si>
    <t>1222040137</t>
  </si>
  <si>
    <t>47</t>
  </si>
  <si>
    <t>607260000900</t>
  </si>
  <si>
    <t>Doska OSB 3 Superfinish ECO P+D nebrúsené hrxlxš 25x2500x1250 mm</t>
  </si>
  <si>
    <t>-2020746423</t>
  </si>
  <si>
    <t>48</t>
  </si>
  <si>
    <t>1489584398</t>
  </si>
  <si>
    <t>49</t>
  </si>
  <si>
    <t>998712203</t>
  </si>
  <si>
    <t>Presun hmôt pre izoláciu povlakovej krytiny v objektoch výšky nad 12 do 24 m</t>
  </si>
  <si>
    <t>561802713</t>
  </si>
  <si>
    <t>725</t>
  </si>
  <si>
    <t>Zdravotechnika - zariaď. predmety</t>
  </si>
  <si>
    <t>50</t>
  </si>
  <si>
    <t>725291113</t>
  </si>
  <si>
    <t>Montaž doplnkov zariadení kúpeľní a záchodov, drobné predmety</t>
  </si>
  <si>
    <t>súb.</t>
  </si>
  <si>
    <t>-1707994229</t>
  </si>
  <si>
    <t>51</t>
  </si>
  <si>
    <t>634650000200</t>
  </si>
  <si>
    <t>Zrkadlo sklopné nerezové pre telesne postihnuté osoby - vo vyhotovení podľa výpisu konštrukcií</t>
  </si>
  <si>
    <t>-1032978951</t>
  </si>
  <si>
    <t>52</t>
  </si>
  <si>
    <t>725291114</t>
  </si>
  <si>
    <t xml:space="preserve">Montáž doplnkov zariadení kúpeľní a záchodov, madlá </t>
  </si>
  <si>
    <t>1709513453</t>
  </si>
  <si>
    <t>53</t>
  </si>
  <si>
    <t>552380012800</t>
  </si>
  <si>
    <t>Madlo nerezové pevné, dĺžka 500 mm - vo vyhotovení podľa výpisu konštrukcií</t>
  </si>
  <si>
    <t>-1158506770</t>
  </si>
  <si>
    <t>54</t>
  </si>
  <si>
    <t>552380012000</t>
  </si>
  <si>
    <t>Madlo nerezové sklopné, dĺžka 600 mm - vo vyhotovení podľa výpisu konštrukcií</t>
  </si>
  <si>
    <t>715755950</t>
  </si>
  <si>
    <t>55</t>
  </si>
  <si>
    <t>552380011500</t>
  </si>
  <si>
    <t>Madlo nerezové sklopné, dĺžka 800 mm - vo vyhotovení podľa výpisu konštrukcií</t>
  </si>
  <si>
    <t>1365503096</t>
  </si>
  <si>
    <t>56</t>
  </si>
  <si>
    <t>552380012200</t>
  </si>
  <si>
    <t>Madlo nerezové sklopné, dĺžka 700 mm - vo vyhotovení podľa výpisu konštrukcií</t>
  </si>
  <si>
    <t>-1647932275</t>
  </si>
  <si>
    <t>57</t>
  </si>
  <si>
    <t>725291115</t>
  </si>
  <si>
    <t>Montáž doplnkov zariadení kúpeľní a záchodov, sedačka do sprchy alebo vane</t>
  </si>
  <si>
    <t>413407918</t>
  </si>
  <si>
    <t>58</t>
  </si>
  <si>
    <t>554330002200</t>
  </si>
  <si>
    <t>Sedačka do sprchy P9 sklápacia plastová, rozmer 340x430 mm, konštrukcia nerez - vo vyhotovení podľa výpisu konštrukcií</t>
  </si>
  <si>
    <t>2052158902</t>
  </si>
  <si>
    <t>59</t>
  </si>
  <si>
    <t>998725203</t>
  </si>
  <si>
    <t>Presun hmôt pre zariaďovacie predmety v objektoch výšky nad 12 do 24 m</t>
  </si>
  <si>
    <t>9875535</t>
  </si>
  <si>
    <t>763</t>
  </si>
  <si>
    <t>Konštrukcie - drevostavby</t>
  </si>
  <si>
    <t>60</t>
  </si>
  <si>
    <t>763120010</t>
  </si>
  <si>
    <t>Sadrokartónová inštalačná predstena pre sanitárne rozvody a zariadenia, jednoduché opláštenie, doska RBI 12,5 mm</t>
  </si>
  <si>
    <t>-917739916</t>
  </si>
  <si>
    <t>61</t>
  </si>
  <si>
    <t>763138222</t>
  </si>
  <si>
    <t>Podhľad SDK RBI 12.5 mm závesný, dvojúrovňová oceľová podkonštrukcia CD</t>
  </si>
  <si>
    <t>414607480</t>
  </si>
  <si>
    <t>62</t>
  </si>
  <si>
    <t>763170012</t>
  </si>
  <si>
    <t>Montáž revíznych dvierok nad 0,26 m2</t>
  </si>
  <si>
    <t>471807030</t>
  </si>
  <si>
    <t>63</t>
  </si>
  <si>
    <t>59016_ŠD</t>
  </si>
  <si>
    <t>Šachtové dvierka 700x750 mm - vo vyhotovení podľa výpisu konštrukcií</t>
  </si>
  <si>
    <t>192823618</t>
  </si>
  <si>
    <t>64</t>
  </si>
  <si>
    <t>998763403</t>
  </si>
  <si>
    <t>Presun hmôt pre sádrokartónové konštrukcie v stavbách(objektoch )výšky od 7 do 24 m</t>
  </si>
  <si>
    <t>-891495837</t>
  </si>
  <si>
    <t>764</t>
  </si>
  <si>
    <t>Konštrukcie klampiarske</t>
  </si>
  <si>
    <t>65</t>
  </si>
  <si>
    <t>764317800</t>
  </si>
  <si>
    <t>Demontáž krytiny hladkej strešnej železobetónových dosiek,  -0,00742t</t>
  </si>
  <si>
    <t>178019094</t>
  </si>
  <si>
    <t>66</t>
  </si>
  <si>
    <t>998764203</t>
  </si>
  <si>
    <t>Presun hmôt pre konštrukcie klampiarske v objektoch výšky nad 12 do 24 m</t>
  </si>
  <si>
    <t>-2139240480</t>
  </si>
  <si>
    <t>766</t>
  </si>
  <si>
    <t>Konštrukcie stolárske</t>
  </si>
  <si>
    <t>67</t>
  </si>
  <si>
    <t>766111820</t>
  </si>
  <si>
    <t>Demontáž stien plných,  -0,01695t</t>
  </si>
  <si>
    <t>-1368564335</t>
  </si>
  <si>
    <t>68</t>
  </si>
  <si>
    <t>766411822</t>
  </si>
  <si>
    <t>Demontáž stien, podkladového roštu,  -0,00800t</t>
  </si>
  <si>
    <t>1487933650</t>
  </si>
  <si>
    <t>69</t>
  </si>
  <si>
    <t>766421811</t>
  </si>
  <si>
    <t>Demontáž podhľadu,  -0,02400t</t>
  </si>
  <si>
    <t>-1539262381</t>
  </si>
  <si>
    <t>70</t>
  </si>
  <si>
    <t>766421822</t>
  </si>
  <si>
    <t>Demontáž podhľadu, podkladového roštu,  -0,00800t</t>
  </si>
  <si>
    <t>-530489465</t>
  </si>
  <si>
    <t>71</t>
  </si>
  <si>
    <t>766662112</t>
  </si>
  <si>
    <t>Montáž dverového krídla otočného jednokrídlového poldrážkového, do zárubne, vrátane kovania</t>
  </si>
  <si>
    <t>-150055628</t>
  </si>
  <si>
    <t>72</t>
  </si>
  <si>
    <t>61162_D_01</t>
  </si>
  <si>
    <t>Dvere drevené vnútorné kompletizované jednokrídlové 900x1970 mm, plné - vo vyhotovení podľa výpisu konštrukcií</t>
  </si>
  <si>
    <t>kus</t>
  </si>
  <si>
    <t>2101792422</t>
  </si>
  <si>
    <t>73</t>
  </si>
  <si>
    <t>766669993</t>
  </si>
  <si>
    <t>Demontáž dverí vnútorných kompletizovaných so zárubňou jednokrídlových do suti</t>
  </si>
  <si>
    <t>446724569</t>
  </si>
  <si>
    <t>74</t>
  </si>
  <si>
    <t>766669995</t>
  </si>
  <si>
    <t>Demontáž dverí vnútorných jednokrídlových - príplatok za doplnkové prvky (prahy, nadsvetlíky, nosné prvky a.p.)</t>
  </si>
  <si>
    <t>-1005889388</t>
  </si>
  <si>
    <t>75</t>
  </si>
  <si>
    <t>998766203</t>
  </si>
  <si>
    <t>Presun hmot pre konštrukcie stolárske v objektoch výšky nad 12 do 24 m</t>
  </si>
  <si>
    <t>-31733825</t>
  </si>
  <si>
    <t>771</t>
  </si>
  <si>
    <t>Podlahy z dlaždíc</t>
  </si>
  <si>
    <t>76</t>
  </si>
  <si>
    <t>771576109</t>
  </si>
  <si>
    <t>Montáž podláh z dlaždíc keramických kladených do flexibilného tmelu, špárovanie flexibilnou špárovacou hmotou</t>
  </si>
  <si>
    <t>1140929901</t>
  </si>
  <si>
    <t>77</t>
  </si>
  <si>
    <t>5978651355</t>
  </si>
  <si>
    <t>Dlaždice keramické protišmykové - vo vyhotovení podľa popisu z projektu</t>
  </si>
  <si>
    <t>-1890107551</t>
  </si>
  <si>
    <t>78</t>
  </si>
  <si>
    <t>998771203</t>
  </si>
  <si>
    <t>Presun hmôt pre podlahy z dlaždíc v objektoch výšky nad 12 do 24 m</t>
  </si>
  <si>
    <t>220005999</t>
  </si>
  <si>
    <t>775</t>
  </si>
  <si>
    <t>Podlahy vlysové a parketové</t>
  </si>
  <si>
    <t>79</t>
  </si>
  <si>
    <t>775413220</t>
  </si>
  <si>
    <t>Montáž prechodovej lišty priskrutkovaním</t>
  </si>
  <si>
    <t>1574191570</t>
  </si>
  <si>
    <t>80</t>
  </si>
  <si>
    <t>6119800969</t>
  </si>
  <si>
    <t>Lišta prechodová skrutkovacia, š.45 mm - vo vyhotovení podľa popisu z projektu</t>
  </si>
  <si>
    <t>-1544106106</t>
  </si>
  <si>
    <t>81</t>
  </si>
  <si>
    <t>998775203</t>
  </si>
  <si>
    <t>Presun hmôt pre podlahy vlysové a parketové v objektoch výšky nad 12 do 24 m</t>
  </si>
  <si>
    <t>1258322629</t>
  </si>
  <si>
    <t>776</t>
  </si>
  <si>
    <t>Podlahy povlakové</t>
  </si>
  <si>
    <t>82</t>
  </si>
  <si>
    <t>776420010</t>
  </si>
  <si>
    <t>Lepenie podlahových soklov</t>
  </si>
  <si>
    <t>-1797072623</t>
  </si>
  <si>
    <t>83</t>
  </si>
  <si>
    <t>284130001400</t>
  </si>
  <si>
    <t>Soklová lišta a príslušenstvo, šxv 50x100 mm</t>
  </si>
  <si>
    <t>1839651266</t>
  </si>
  <si>
    <t>84</t>
  </si>
  <si>
    <t>776511820</t>
  </si>
  <si>
    <t>Odstránenie povlakových podláh z nášľapnej plochy lepených s podložkou,  -0,00100t</t>
  </si>
  <si>
    <t>-189871474</t>
  </si>
  <si>
    <t>85</t>
  </si>
  <si>
    <t>776541300</t>
  </si>
  <si>
    <t>Lepenie povlakových podláh PVC vinyl heterogénnych LVT v dielcoch</t>
  </si>
  <si>
    <t>-1853115235</t>
  </si>
  <si>
    <t>86</t>
  </si>
  <si>
    <t>284110004100</t>
  </si>
  <si>
    <t>Podlaha PVC heterogénna, LVT vinylové dielce, lepené, hrúbka 2,5 mm, trieda záťaže 34/43</t>
  </si>
  <si>
    <t>1098032982</t>
  </si>
  <si>
    <t>87</t>
  </si>
  <si>
    <t>998776203</t>
  </si>
  <si>
    <t>Presun hmôt pre podlahy povlakové v objektoch výšky nad 12 do 24 m</t>
  </si>
  <si>
    <t>614388035</t>
  </si>
  <si>
    <t>781</t>
  </si>
  <si>
    <t>Obklady keramické</t>
  </si>
  <si>
    <t>88</t>
  </si>
  <si>
    <t>781445210</t>
  </si>
  <si>
    <t>Montáž obkladov vnútorných stien z obkladačiek keramických kladených do flexibilného tmelu, špárovanie flexibilnou špárovacou hmotou</t>
  </si>
  <si>
    <t>112493482</t>
  </si>
  <si>
    <t>89</t>
  </si>
  <si>
    <t>5978651225</t>
  </si>
  <si>
    <t>Obkladačky keramické glazované - vo vyhotovení podľa popisu z projektu</t>
  </si>
  <si>
    <t>-1810762777</t>
  </si>
  <si>
    <t>90</t>
  </si>
  <si>
    <t>998781203</t>
  </si>
  <si>
    <t>Presun hmôt pre obklady keramické v objektoch výšky nad 12 do 24 m</t>
  </si>
  <si>
    <t>1569644207</t>
  </si>
  <si>
    <t>784</t>
  </si>
  <si>
    <t>Maľby</t>
  </si>
  <si>
    <t>91</t>
  </si>
  <si>
    <t>784410100</t>
  </si>
  <si>
    <t>Penetrovanie jednonásobné jemnozrnných podkladov výšky do 3, 80 m</t>
  </si>
  <si>
    <t>623969711</t>
  </si>
  <si>
    <t>92</t>
  </si>
  <si>
    <t>784418011</t>
  </si>
  <si>
    <t xml:space="preserve">Zakrývanie otvorov, podláh a zariadení fóliou v miestnostiach alebo na schodisku   </t>
  </si>
  <si>
    <t>412608977</t>
  </si>
  <si>
    <t>93</t>
  </si>
  <si>
    <t>784430030</t>
  </si>
  <si>
    <t xml:space="preserve">Maľby disperzné tónované dvojnásobné, ručne nanášané na jemnozrnný podklad výšky do 3,80 m   </t>
  </si>
  <si>
    <t>384759357</t>
  </si>
  <si>
    <t>b2 - zdravotechnika</t>
  </si>
  <si>
    <t xml:space="preserve"> </t>
  </si>
  <si>
    <t>Ing. Kamil Baloga</t>
  </si>
  <si>
    <t xml:space="preserve">HSV - Práce a dodávky HSV   </t>
  </si>
  <si>
    <t xml:space="preserve">    3 - Zvislé a kompletné konštrukcie   </t>
  </si>
  <si>
    <t xml:space="preserve">    9 - Ostatné konštrukcie a práce-búranie   </t>
  </si>
  <si>
    <t xml:space="preserve">PSV - Práce a dodávky PSV   </t>
  </si>
  <si>
    <t xml:space="preserve">    713 - Izolácie tepelné   </t>
  </si>
  <si>
    <t xml:space="preserve">    721 - Zdravotech. vnútorná kanalizácia   </t>
  </si>
  <si>
    <t xml:space="preserve">    722 - Zdravotechnika - vnútorný vodovod   </t>
  </si>
  <si>
    <t xml:space="preserve">    725 - Zdravotechnika - zariaď. predmety   </t>
  </si>
  <si>
    <t xml:space="preserve">    767 - Konštrukcie doplnkové kovové   </t>
  </si>
  <si>
    <t xml:space="preserve">OST - Ostatné   </t>
  </si>
  <si>
    <t xml:space="preserve">Práce a dodávky HSV   </t>
  </si>
  <si>
    <t xml:space="preserve">Zvislé a kompletné konštrukcie   </t>
  </si>
  <si>
    <t>342122031a1</t>
  </si>
  <si>
    <t>Dokončovacie práce - vyspravenie prierazov</t>
  </si>
  <si>
    <t>kpl</t>
  </si>
  <si>
    <t xml:space="preserve">Ostatné konštrukcie a práce-búranie   </t>
  </si>
  <si>
    <t>Zvislá doprava sutiny po schodoch ručne do 3.5 m</t>
  </si>
  <si>
    <t>Príplatok za každých ďalších 3.5 m</t>
  </si>
  <si>
    <t>979095311</t>
  </si>
  <si>
    <t>Doprava vybúraných hmôt, naloženie a zloženie vybúraných hmôt alebo konštrukcií</t>
  </si>
  <si>
    <t xml:space="preserve">Práce a dodávky PSV   </t>
  </si>
  <si>
    <t>713</t>
  </si>
  <si>
    <t xml:space="preserve">Izolácie tepelné   </t>
  </si>
  <si>
    <t>713482111</t>
  </si>
  <si>
    <t>Montáž trubíc z PE, hr.do 10 mm,vnút.priemer do 38</t>
  </si>
  <si>
    <t>2837741537</t>
  </si>
  <si>
    <t>TUBOLIT izolácia-trubica  hr. izol.13mm, vonk.priemer potrubia 20mm DG 13x20nadrezaná  AZ FLEX</t>
  </si>
  <si>
    <t>2837741550</t>
  </si>
  <si>
    <t>TUBOLIT izolácia-trubica  hr. izol.13mm, vonk.priemer potrubia 25mm DG 13x25 nadrezaná  AZ FLEX</t>
  </si>
  <si>
    <t>2837741563</t>
  </si>
  <si>
    <t>TUBOLIT izolácia-trubica  hr. izol.13mm, vonk.priemer potrubia 32mm DG 13x32 nadrezaná  AZ FLEX</t>
  </si>
  <si>
    <t>713482121</t>
  </si>
  <si>
    <t>Montáž trubíc z PE, hr.15-20 mm,vnút.priemer do 38 mm</t>
  </si>
  <si>
    <t>2837741555</t>
  </si>
  <si>
    <t>Tubolit DG 28 x 20 izolácia-trubica AZ FLEX Armacell</t>
  </si>
  <si>
    <t>713482131</t>
  </si>
  <si>
    <t>Montáž trubíc z PE, hr.30 mm,vnút.priemer do 38 mm</t>
  </si>
  <si>
    <t>2837741571</t>
  </si>
  <si>
    <t>Tubolit DG 35 x 30 izolácia-trubica AZ FLEX Armacell</t>
  </si>
  <si>
    <t>998713203</t>
  </si>
  <si>
    <t>Presun hmôt pre izolácie tepelné v objektoch výšky nad 12 m do 24 m</t>
  </si>
  <si>
    <t>721</t>
  </si>
  <si>
    <t xml:space="preserve">Zdravotech. vnútorná kanalizácia   </t>
  </si>
  <si>
    <t>721140802</t>
  </si>
  <si>
    <t>Demontáž potrubia z liatinových rúr odpadového alebo dažďového do DN 100,  -0,01492t</t>
  </si>
  <si>
    <t>721171808</t>
  </si>
  <si>
    <t>Demontáž potrubia z novodurových rúr odpadového alebo pripojovacieho nad 75 do D114,  -0,00198 t</t>
  </si>
  <si>
    <t>286540135200</t>
  </si>
  <si>
    <t>Prechod z hladkého konca liatiny DN 100, tichý odpadový systém</t>
  </si>
  <si>
    <t>721171713</t>
  </si>
  <si>
    <t>Potrubie z rúr REHAU odpadné zvislé, rúra RAUPIANO Plus DN 110</t>
  </si>
  <si>
    <t>721171721</t>
  </si>
  <si>
    <t>Potrubie z rúr REHAU odpadné prípojné, rúra RAUPIANO Plus DN 50</t>
  </si>
  <si>
    <t>721171722</t>
  </si>
  <si>
    <t>Potrubie z rúr REHAU odpadné prípojné, rúra RAUPIANO Plus DN 75</t>
  </si>
  <si>
    <t>pol0002</t>
  </si>
  <si>
    <t>Napojenie na existujúci rozvod</t>
  </si>
  <si>
    <t>721172357</t>
  </si>
  <si>
    <t>Montáž čistiaceho kusu HT potrubia DN 100</t>
  </si>
  <si>
    <t>286540019100</t>
  </si>
  <si>
    <t>Čistiaci kus HT DN 100, PP systém pre beztlakový rozvod vnútorného odpadu, PIPELIFE</t>
  </si>
  <si>
    <t>721172393</t>
  </si>
  <si>
    <t>Montáž vetracej hlavice pre HT potrubie DN 100</t>
  </si>
  <si>
    <t>429720000600</t>
  </si>
  <si>
    <t>Hlavica vetracia HL810.0, DN 110, materiál PP</t>
  </si>
  <si>
    <t>721194105</t>
  </si>
  <si>
    <t>Zriadenie prípojky na potrubí vyvedenie a upevnenie odpadových výpustiek D 50x1,8</t>
  </si>
  <si>
    <t>721194109</t>
  </si>
  <si>
    <t>Zriadenie prípojky na potrubí vyvedenie a upevnenie odpadových výpustiek D 110x2, 3</t>
  </si>
  <si>
    <t>721290111</t>
  </si>
  <si>
    <t>Ostatné - skúška tesnosti kanalizácie v objektoch vodou do DN 125</t>
  </si>
  <si>
    <t>998721203</t>
  </si>
  <si>
    <t>Presun hmôt pre vnútornú kanalizáciu v objektoch výšky nad 12 do 24 m</t>
  </si>
  <si>
    <t>722</t>
  </si>
  <si>
    <t xml:space="preserve">Zdravotechnika - vnútorný vodovod   </t>
  </si>
  <si>
    <t>722130801</t>
  </si>
  <si>
    <t>Demontáž potrubia z oceľových rúrok závitových do DN 25,  -0,00213t</t>
  </si>
  <si>
    <t>722130802</t>
  </si>
  <si>
    <t>Demontáž potrubia z oceľových rúrok závitových nad 25 do DN 40,  -0,00497t</t>
  </si>
  <si>
    <t>722172602u1</t>
  </si>
  <si>
    <t>Potrubie z rúr UPONOR, rúrka univerzálna MLC D20x2,25, vrátane systémových tvaroviek</t>
  </si>
  <si>
    <t>722172603u1</t>
  </si>
  <si>
    <t>Potrubie z rúr UPONOR, rúrka univerzálna MLC D25x2,5, vrátane systémových tvaroviek</t>
  </si>
  <si>
    <t>722172611u1</t>
  </si>
  <si>
    <t>Potrubie z rúr UPONOR, rúrka univerzálna MLC D32x3,0, vrátane systémových tvaroviek</t>
  </si>
  <si>
    <t>pol0001</t>
  </si>
  <si>
    <t>722190401</t>
  </si>
  <si>
    <t>Vyvedenie a upevnenie výpustky DN 15</t>
  </si>
  <si>
    <t>722190901</t>
  </si>
  <si>
    <t>Uzatvorenie alebo otvorenie vodovodného potrubia</t>
  </si>
  <si>
    <t>722220111</t>
  </si>
  <si>
    <t>Montáž armatúry závitovej s jedným závitom G 1/2</t>
  </si>
  <si>
    <t>5517400260</t>
  </si>
  <si>
    <t>Armatúry a príslušenstvo     automatický odvzdušňovací ventil bankový FLAMCO Flexvent DN15</t>
  </si>
  <si>
    <t>286220049700</t>
  </si>
  <si>
    <t>Nástenka RADOPRESS, PeX-Al-PeX systém, PIPELIFE</t>
  </si>
  <si>
    <t>722220121</t>
  </si>
  <si>
    <t>Montáž armatúry závitovej s jedným závitom, nástenka pre batériu G 1/2</t>
  </si>
  <si>
    <t>pár</t>
  </si>
  <si>
    <t>286220049900</t>
  </si>
  <si>
    <t>Nástenka RADOPRESS dvojitá, PeX-Al-PeX systém</t>
  </si>
  <si>
    <t>94</t>
  </si>
  <si>
    <t>722221010</t>
  </si>
  <si>
    <t>Montáž guľového kohúta závitového priameho pre vodu G 1/2</t>
  </si>
  <si>
    <t>96</t>
  </si>
  <si>
    <t>551110013700</t>
  </si>
  <si>
    <t>Guľový uzáver pre vodu Perfecta, 1/2" FF, páčka, niklovaná mosadz, IVAR</t>
  </si>
  <si>
    <t>98</t>
  </si>
  <si>
    <t>551190000800</t>
  </si>
  <si>
    <t>Spätná klapka vodorovná Clapet, 1/2", mäkké tesnenie, mosadz, IVAR</t>
  </si>
  <si>
    <t>100</t>
  </si>
  <si>
    <t>722221360</t>
  </si>
  <si>
    <t>Montáž filtra závitového G 1/2</t>
  </si>
  <si>
    <t>102</t>
  </si>
  <si>
    <t>5511872410</t>
  </si>
  <si>
    <t>Filter samočistiaci závitový, 1/2" M, niklovaná mosadz OT 58, mosadz IVAR</t>
  </si>
  <si>
    <t>104</t>
  </si>
  <si>
    <t>722221020</t>
  </si>
  <si>
    <t>Montáž guľového kohúta závitového priameho pre vodu G 1</t>
  </si>
  <si>
    <t>106</t>
  </si>
  <si>
    <t>551110013900</t>
  </si>
  <si>
    <t>Guľový uzáver pre vodu Perfecta, 1" FF, páčka, niklovaná mosadz, IVAR</t>
  </si>
  <si>
    <t>108</t>
  </si>
  <si>
    <t>722221430</t>
  </si>
  <si>
    <t>Montáž pripojovacej sanitárnej flexi hadice G 1/2</t>
  </si>
  <si>
    <t>110</t>
  </si>
  <si>
    <t>5511874300</t>
  </si>
  <si>
    <t>Sanitárne flexi - ohybné hadice (9x13), 9x13 (F1/2"xF1/2"), 100 cm, nerez IVAR</t>
  </si>
  <si>
    <t>112</t>
  </si>
  <si>
    <t>5511874520</t>
  </si>
  <si>
    <t>Flexi hadice k baterii (8x12), 8x12 (F1/2"xM10), 60 cm, nerez IVAR</t>
  </si>
  <si>
    <t>114</t>
  </si>
  <si>
    <t>734223010</t>
  </si>
  <si>
    <t>Montáž ventilu závitového regulačného DO G 3/4 stupačkového</t>
  </si>
  <si>
    <t>116</t>
  </si>
  <si>
    <t>1015651a1f</t>
  </si>
  <si>
    <t>Regulačný ventil Oventrop Aquastrom C DN15</t>
  </si>
  <si>
    <t>118</t>
  </si>
  <si>
    <t>42256117091</t>
  </si>
  <si>
    <t>Protipožiarna zpeňujúca páska CP 648-E-W 45/1,8" balenie po 10metroch</t>
  </si>
  <si>
    <t>120</t>
  </si>
  <si>
    <t>42256117092</t>
  </si>
  <si>
    <t>Protipožiarny tmel CFS-S ACR 580ml</t>
  </si>
  <si>
    <t>122</t>
  </si>
  <si>
    <t>722290226</t>
  </si>
  <si>
    <t>Tlaková skúška vodovodného potrubia závitového do DN 50</t>
  </si>
  <si>
    <t>124</t>
  </si>
  <si>
    <t>722290234</t>
  </si>
  <si>
    <t>Prepláchnutie a dezinfekcia vodovodného potrubia do DN 80</t>
  </si>
  <si>
    <t>126</t>
  </si>
  <si>
    <t>998722203</t>
  </si>
  <si>
    <t>Presun hmôt pre vnútorný vodovod v objektoch výšky nad 12 do 24 m</t>
  </si>
  <si>
    <t>128</t>
  </si>
  <si>
    <t xml:space="preserve">Zdravotechnika - zariaď. predmety   </t>
  </si>
  <si>
    <t>725110811</t>
  </si>
  <si>
    <t>Demontáž záchoda splachovacieho s nádržou alebo s tlakovým splachovačom,  -0,01933t</t>
  </si>
  <si>
    <t>130</t>
  </si>
  <si>
    <t>725149715</t>
  </si>
  <si>
    <t>Montáž predstenového systému záchodov do ľahkých stien s kovovou konštrukciou (napr.GEBERIT, AlcaPlast)</t>
  </si>
  <si>
    <t>132</t>
  </si>
  <si>
    <t>55130054571</t>
  </si>
  <si>
    <t>Inštalačný modul WC do sadrokartónu Geberit Duofix obj.č. 111.300.00.5 GEBERIT</t>
  </si>
  <si>
    <t>134</t>
  </si>
  <si>
    <t>5513005487</t>
  </si>
  <si>
    <t>Ovládacie tlačidlo Sigma 01 GEBERIT</t>
  </si>
  <si>
    <t>136</t>
  </si>
  <si>
    <t>725119730</t>
  </si>
  <si>
    <t>Montáž záchodu do predstenového systému</t>
  </si>
  <si>
    <t>138</t>
  </si>
  <si>
    <t>6420141330</t>
  </si>
  <si>
    <t>WC misa závesná keramika biela JIKA ZETA</t>
  </si>
  <si>
    <t>140</t>
  </si>
  <si>
    <t>725210821</t>
  </si>
  <si>
    <t>Demontáž umývadiel alebo umývadielok bez výtokovej armatúry,  -0,01946t</t>
  </si>
  <si>
    <t>142</t>
  </si>
  <si>
    <t>725240811</t>
  </si>
  <si>
    <t>Demontáž sprchovej kabíny a misy bez výtokových armatúr kabín,  -0,08800t</t>
  </si>
  <si>
    <t>144</t>
  </si>
  <si>
    <t>725291112</t>
  </si>
  <si>
    <t>Montáž doplnkov zariadení kúpeľní a záchodov, toaletná doska</t>
  </si>
  <si>
    <t>146</t>
  </si>
  <si>
    <t>6429462300</t>
  </si>
  <si>
    <t>Doska na wc ZETA  biela</t>
  </si>
  <si>
    <t>148</t>
  </si>
  <si>
    <t>725819201</t>
  </si>
  <si>
    <t>Montáž ventilu nástenného G 1/2</t>
  </si>
  <si>
    <t>150</t>
  </si>
  <si>
    <t>5511874580</t>
  </si>
  <si>
    <t>Guľový rohový ventil, 1/2" x 3/8", s filtrom, bez matky, chrómovaná mosadz OT 58 IVAR</t>
  </si>
  <si>
    <t>152</t>
  </si>
  <si>
    <t>725820810</t>
  </si>
  <si>
    <t>Demontáž batérie drezovej, umývadlovej nástennej,  -0,0026t</t>
  </si>
  <si>
    <t>154</t>
  </si>
  <si>
    <t>725840870</t>
  </si>
  <si>
    <t>Demontáž batérie vaňovej, sprchovej nástennej,  -0,00225t</t>
  </si>
  <si>
    <t>156</t>
  </si>
  <si>
    <t>725869301</t>
  </si>
  <si>
    <t>Montáž zápachovej uzávierky pre zariaďovacie predmety, umývadlovej do D 40</t>
  </si>
  <si>
    <t>158</t>
  </si>
  <si>
    <t>551620005801</t>
  </si>
  <si>
    <t>Zápachová uzávierka pre umývadlá</t>
  </si>
  <si>
    <t>160</t>
  </si>
  <si>
    <t>725869382</t>
  </si>
  <si>
    <t>Montáž zápachovej uzávierky pre zariaďovacie predmety, ostatných typov do D 50</t>
  </si>
  <si>
    <t>162</t>
  </si>
  <si>
    <t>551620015200</t>
  </si>
  <si>
    <t>Zápachová uzávierka HL136N, DN 40, kondezačný sifón 60 mm, horizontálne pripojenie 5/4", prídavná protizápachová uzávierka, pre vetranie a klimatizáciu, PP</t>
  </si>
  <si>
    <t>164</t>
  </si>
  <si>
    <t>725869384</t>
  </si>
  <si>
    <t>Montáž zápachovej uzávierky pre zariaďovacie predmety, ostatných typov do D 100</t>
  </si>
  <si>
    <t>166</t>
  </si>
  <si>
    <t>Pol23</t>
  </si>
  <si>
    <t>Flexi napojenie k WC</t>
  </si>
  <si>
    <t>168</t>
  </si>
  <si>
    <t>Pol24</t>
  </si>
  <si>
    <t>Montáž sprchovacieho žľabu HL 50WF.0/90</t>
  </si>
  <si>
    <t>170</t>
  </si>
  <si>
    <t>Pol25</t>
  </si>
  <si>
    <t>Sprchovací žľab HL 50WF.0/90</t>
  </si>
  <si>
    <t>172</t>
  </si>
  <si>
    <t>725219201</t>
  </si>
  <si>
    <t>Montáž umývadla bez výtokovej armatúry z bieleho diturvitu so zápachovou uzávierkou na konzoly</t>
  </si>
  <si>
    <t>sub</t>
  </si>
  <si>
    <t>174</t>
  </si>
  <si>
    <t>6420135210</t>
  </si>
  <si>
    <t>Umývadlo CUBITO-55 biela, obj.č.8104220001041</t>
  </si>
  <si>
    <t>176</t>
  </si>
  <si>
    <t>725829206</t>
  </si>
  <si>
    <t>Montáž batérie umývadlovej a drezovej stojankovej s mechanickým ovládaním odpadového ventilu</t>
  </si>
  <si>
    <t>178</t>
  </si>
  <si>
    <t>5514360800</t>
  </si>
  <si>
    <t>Umývadlová batéria s odtokovou súpravou</t>
  </si>
  <si>
    <t>180</t>
  </si>
  <si>
    <t>725839225a</t>
  </si>
  <si>
    <t>Montáž nástennej batérie k sprche</t>
  </si>
  <si>
    <t>182</t>
  </si>
  <si>
    <t>725849201</t>
  </si>
  <si>
    <t>Montáž batérie sprchovej nástennej pákovej, klasickej</t>
  </si>
  <si>
    <t>184</t>
  </si>
  <si>
    <t>5513006110a</t>
  </si>
  <si>
    <t>Nástenná batéria k sprche</t>
  </si>
  <si>
    <t>186</t>
  </si>
  <si>
    <t>998725201</t>
  </si>
  <si>
    <t>188</t>
  </si>
  <si>
    <t>767</t>
  </si>
  <si>
    <t xml:space="preserve">Konštrukcie doplnkové kovové   </t>
  </si>
  <si>
    <t>767871110</t>
  </si>
  <si>
    <t>Závesy, kovové doplnkové konštrukcie, spojovací a tesniaci materiál</t>
  </si>
  <si>
    <t>190</t>
  </si>
  <si>
    <t>722212440</t>
  </si>
  <si>
    <t>Orientačný štítok na potrubie - doádvka+montáž</t>
  </si>
  <si>
    <t>192</t>
  </si>
  <si>
    <t>998767203</t>
  </si>
  <si>
    <t>Presun hmôt pre kovové stavebné doplnkové konštrukcie v objektoch výšky nad 12 do 24 m</t>
  </si>
  <si>
    <t>194</t>
  </si>
  <si>
    <t>OST</t>
  </si>
  <si>
    <t xml:space="preserve">Ostatné   </t>
  </si>
  <si>
    <t>95</t>
  </si>
  <si>
    <t>mont005</t>
  </si>
  <si>
    <t>Montáž ostatných atypických, kovových, stavebných a doplnkových konštrukcií</t>
  </si>
  <si>
    <t>262144</t>
  </si>
  <si>
    <t>196</t>
  </si>
  <si>
    <t>mont006</t>
  </si>
  <si>
    <t>Materiál na ostatné atypické, kovové, stavebné a doplnkové konštrukcie</t>
  </si>
  <si>
    <t>198</t>
  </si>
  <si>
    <t>97</t>
  </si>
  <si>
    <t>OST0001</t>
  </si>
  <si>
    <t>Elektrické uzemenie potrubia</t>
  </si>
  <si>
    <t>200</t>
  </si>
  <si>
    <t>e - elektroinštalácia</t>
  </si>
  <si>
    <t>M - M</t>
  </si>
  <si>
    <t xml:space="preserve">    21-M - Elektromontáže</t>
  </si>
  <si>
    <t>OST - OST</t>
  </si>
  <si>
    <t xml:space="preserve">    HZS - Hodinové zúčtovacie sadzby</t>
  </si>
  <si>
    <t>973031851</t>
  </si>
  <si>
    <t>Vytvorenie kapsy pre krabice v murive z nepálených pórobetónových tvárnic veľkosti do d 100 mm hĺbky do 50 mm,  -0,00025t</t>
  </si>
  <si>
    <t>2089280244</t>
  </si>
  <si>
    <t>974032871</t>
  </si>
  <si>
    <t>Vytváranie drážok ručným drážkovačom v nepálených tehlách (Ytong, Porfix, ...) hĺbky do 30 mm, š. do 30 mm,  -0,00045t</t>
  </si>
  <si>
    <t>-1455531003</t>
  </si>
  <si>
    <t>985784836</t>
  </si>
  <si>
    <t>544120035</t>
  </si>
  <si>
    <t>1059620600</t>
  </si>
  <si>
    <t>-2036579804</t>
  </si>
  <si>
    <t>-1497945502</t>
  </si>
  <si>
    <t>-196379919</t>
  </si>
  <si>
    <t>973575923</t>
  </si>
  <si>
    <t>21-M</t>
  </si>
  <si>
    <t>Elektromontáže</t>
  </si>
  <si>
    <t>210010301</t>
  </si>
  <si>
    <t>Krabica prístrojová bez zapojenia (1901, KP 68, KZ 3)</t>
  </si>
  <si>
    <t>-1979193349</t>
  </si>
  <si>
    <t>345410002400</t>
  </si>
  <si>
    <t>Krabica univerzálna z PVC pod omietku KU 68-1901,Dxh 73x42 mm</t>
  </si>
  <si>
    <t>609817934</t>
  </si>
  <si>
    <t>210010311</t>
  </si>
  <si>
    <t>Krabica (1902, KO 68) odbočná s viečkom kruhová , bez zapojenia</t>
  </si>
  <si>
    <t>-236027159</t>
  </si>
  <si>
    <t>345410002500</t>
  </si>
  <si>
    <t>Krabica univerzálna z PVC s viečkom pod omietku KU 68-1902,Dxh 73x42 mm</t>
  </si>
  <si>
    <t>660232344</t>
  </si>
  <si>
    <t>210110021</t>
  </si>
  <si>
    <t>Spínač nástenný pre prostredie vonkajšie a mokré, včítane zapojenia jednopólový - radenie 1</t>
  </si>
  <si>
    <t>1153412504</t>
  </si>
  <si>
    <t>345320003100</t>
  </si>
  <si>
    <t>Vypínač jednoduchý, radenie 1, IP 54</t>
  </si>
  <si>
    <t>-419192436</t>
  </si>
  <si>
    <t>210110022</t>
  </si>
  <si>
    <t>Spínač nástenný pre prostredie vonkajšie a mokré, vrátane zapojenia dvojpólový - radenie 2</t>
  </si>
  <si>
    <t>-340022717</t>
  </si>
  <si>
    <t>345320003200</t>
  </si>
  <si>
    <t>Vypínač jednoduchý, radenie 2, IP 54</t>
  </si>
  <si>
    <t>1694331575</t>
  </si>
  <si>
    <t>210110023</t>
  </si>
  <si>
    <t>Spínač nástenný pre prostredie vonkajšie a mokré, vrátane zapojenia sériový prepínač-radenie 5</t>
  </si>
  <si>
    <t>-2080431834</t>
  </si>
  <si>
    <t>345330001200</t>
  </si>
  <si>
    <t>Prepínač sériový, radenie 5, IP 54</t>
  </si>
  <si>
    <t>-1681548466</t>
  </si>
  <si>
    <t>210111021</t>
  </si>
  <si>
    <t>Domová zásuvka v krabici obyč. alebo do vlhka, vrátane zapojenia 10/16 A 250 V 2P + Z</t>
  </si>
  <si>
    <t>234409218</t>
  </si>
  <si>
    <t>345510003900</t>
  </si>
  <si>
    <t>Jednozásuvka do vlhka</t>
  </si>
  <si>
    <t>-801571716</t>
  </si>
  <si>
    <t>210201230</t>
  </si>
  <si>
    <t>Zapojenie svietidla IP54, 1x svetelný zdroj, zabudovatelné so žiarovkou</t>
  </si>
  <si>
    <t>1869177435</t>
  </si>
  <si>
    <t>348130000200</t>
  </si>
  <si>
    <t>Svietidlo zabudovateľné podhľadové, svetelný zdroj LED</t>
  </si>
  <si>
    <t>128808291</t>
  </si>
  <si>
    <t>348140003700</t>
  </si>
  <si>
    <t>LED svietidlo stropné teplá biela</t>
  </si>
  <si>
    <t>915990527</t>
  </si>
  <si>
    <t>348120001200</t>
  </si>
  <si>
    <t>LED svietidlo nástenné teplá biela</t>
  </si>
  <si>
    <t>-194106408</t>
  </si>
  <si>
    <t>210201901</t>
  </si>
  <si>
    <t>Montáž svietidla interiérového na stenu do 1,0 kg</t>
  </si>
  <si>
    <t>-448034156</t>
  </si>
  <si>
    <t>210201911</t>
  </si>
  <si>
    <t>Montáž svietidla interiérového na strop do 1,0 kg</t>
  </si>
  <si>
    <t>319968096</t>
  </si>
  <si>
    <t>210800220</t>
  </si>
  <si>
    <t>Kábel medený uložený pod omietkou CYKY  450/750 V  2x1,5mm2</t>
  </si>
  <si>
    <t>1866905356</t>
  </si>
  <si>
    <t>341110000100</t>
  </si>
  <si>
    <t>Kábel medený CYKY 2x1,5 mm2</t>
  </si>
  <si>
    <t>2100885986</t>
  </si>
  <si>
    <t>210800226</t>
  </si>
  <si>
    <t>Kábel medený uložený pod omietkou CYKY  450/750 V  3x1,5mm2</t>
  </si>
  <si>
    <t>-533580605</t>
  </si>
  <si>
    <t>341110000700</t>
  </si>
  <si>
    <t>Kábel medený CYKY 3x1,5 mm2</t>
  </si>
  <si>
    <t>-1917528808</t>
  </si>
  <si>
    <t>210800227</t>
  </si>
  <si>
    <t>Kábel medený uložený pod omietkou CYKY  450/750 V  3x2,5mm2</t>
  </si>
  <si>
    <t>875757212</t>
  </si>
  <si>
    <t>341110000800</t>
  </si>
  <si>
    <t>Kábel medený CYKY 3x2,5 mm2</t>
  </si>
  <si>
    <t>-1418539204</t>
  </si>
  <si>
    <t>210800628</t>
  </si>
  <si>
    <t>Vodič medený uložený pevne H07V-K (CYA)  450/750 V 6</t>
  </si>
  <si>
    <t>-604766372</t>
  </si>
  <si>
    <t>341110011400</t>
  </si>
  <si>
    <t>Kábel medený CY 6 mm2</t>
  </si>
  <si>
    <t>-521742294</t>
  </si>
  <si>
    <t>MV</t>
  </si>
  <si>
    <t>Murárske výpomoci</t>
  </si>
  <si>
    <t>1006178508</t>
  </si>
  <si>
    <t>PM</t>
  </si>
  <si>
    <t>Podružný materiál</t>
  </si>
  <si>
    <t>617024703</t>
  </si>
  <si>
    <t>PPV</t>
  </si>
  <si>
    <t>Podiel pridružených výkonov</t>
  </si>
  <si>
    <t>-867851448</t>
  </si>
  <si>
    <t>HZS</t>
  </si>
  <si>
    <t>Hodinové zúčtovacie sadzby</t>
  </si>
  <si>
    <t>HZS000313</t>
  </si>
  <si>
    <t>Stavebno montážne práce náročné ucelené - odborné, tvorivé remeselné (Tr. 3) v rozsahu menej ako 4 hodiny - demontáž pôvodných zariadení elektroinštalácie a napojenie pôvodného na nový rozvod</t>
  </si>
  <si>
    <t>512</t>
  </si>
  <si>
    <t>-616660990</t>
  </si>
  <si>
    <t>HZS-001</t>
  </si>
  <si>
    <t>Revízia elektrického zariadenia</t>
  </si>
  <si>
    <t>1375488758</t>
  </si>
  <si>
    <t>HZS-004</t>
  </si>
  <si>
    <t>Opojenie jestvujúcich elektrorozvodov, demontáže a iné práce</t>
  </si>
  <si>
    <t>1991428152</t>
  </si>
  <si>
    <t>v - vzduchotechnika</t>
  </si>
  <si>
    <t>Ing. Michaela Hýllová</t>
  </si>
  <si>
    <t xml:space="preserve">1. - Vetranie sociálnych zariadení </t>
  </si>
  <si>
    <t>2. - Napojenie ventilátorov</t>
  </si>
  <si>
    <t>3 - Ostatné rozpočtové náklady</t>
  </si>
  <si>
    <t>1.</t>
  </si>
  <si>
    <t xml:space="preserve">Vetranie sociálnych zariadení </t>
  </si>
  <si>
    <t>1.01</t>
  </si>
  <si>
    <t>Malý radiálny nástenný ventilátor o výkone 80m3/hod-1, Pe = 60W/230V, IP x4 pri tl.strate 55Pa so spätnou klapkou</t>
  </si>
  <si>
    <t>256</t>
  </si>
  <si>
    <t>1.02</t>
  </si>
  <si>
    <t>Digestor výkone 300m3/hod-1 , IP x4 pri tl.strate 50Pa so spätnou klapkou</t>
  </si>
  <si>
    <t>1.03</t>
  </si>
  <si>
    <t>Kruhové pozinkované potrubie – SPIRO SPIRO do Ø 100/10%tvaroviek</t>
  </si>
  <si>
    <t>bm</t>
  </si>
  <si>
    <t>1.04</t>
  </si>
  <si>
    <t>Kruhové FLEXO potrubie FLEXO Ø 100</t>
  </si>
  <si>
    <t>1.05</t>
  </si>
  <si>
    <t>Požiarná izolácia s hliníkovou fóliou hrúbky 40 mm, EI 45</t>
  </si>
  <si>
    <t>1.06</t>
  </si>
  <si>
    <t>Potrubie vzduchotechnické štvorhranné  z dosiek napr. PROMATECT - L500 EI 45, hrúbky 30 mm, rozmer 1200x2500mm PROMATECT - L500 hr. 30 mm, narezanie, pospájanie</t>
  </si>
  <si>
    <t>1.07</t>
  </si>
  <si>
    <t>Potrubie vzduchotechnické štvorhranné  z dosiek napr. PROMATECT - L500 EI 45, hrúbky 25 mm, rozmer 1200x2500mm PROMATECT - L500 hr. 25 mm, narezanie, pospájanie</t>
  </si>
  <si>
    <t>1.08</t>
  </si>
  <si>
    <t>Montážny, tesniaci, závesný,spojovací materiál a nátery</t>
  </si>
  <si>
    <t>1.09</t>
  </si>
  <si>
    <t>Montáže vetrania sociálnych zariadení</t>
  </si>
  <si>
    <t>-1186178504</t>
  </si>
  <si>
    <t>2.</t>
  </si>
  <si>
    <t>Napojenie ventilátorov</t>
  </si>
  <si>
    <t>2.01</t>
  </si>
  <si>
    <t>Bezhalogénový pevný kábel 1-CXKE-R-J 3x1,5</t>
  </si>
  <si>
    <t>2.02</t>
  </si>
  <si>
    <t>Vypínač - č.1</t>
  </si>
  <si>
    <t>2.03</t>
  </si>
  <si>
    <t>Inštalačná krabička kompletná</t>
  </si>
  <si>
    <t>2.04</t>
  </si>
  <si>
    <t>Lišta inštalačná 20x20</t>
  </si>
  <si>
    <t>2.05</t>
  </si>
  <si>
    <t>NN chránička FXP20</t>
  </si>
  <si>
    <t>2.06</t>
  </si>
  <si>
    <t>Prichytka CL20</t>
  </si>
  <si>
    <t>2.07</t>
  </si>
  <si>
    <t>Hmoždinka natĺkacia 6x40</t>
  </si>
  <si>
    <t>2.08</t>
  </si>
  <si>
    <t>Svorka spojovacia</t>
  </si>
  <si>
    <t>2.09</t>
  </si>
  <si>
    <t>Káblové príchytky hnoždinove KAPH 9 100ks</t>
  </si>
  <si>
    <t>Bal</t>
  </si>
  <si>
    <t>2.10</t>
  </si>
  <si>
    <t>Dopravné náklady spojené s dovozom materialu na stavenisko</t>
  </si>
  <si>
    <t>súb</t>
  </si>
  <si>
    <t>2.11</t>
  </si>
  <si>
    <t>Odborná prehliadka a odborná skúška na vykonané zmeny v elektroinštalácií v bytovom jadre ("revízia")</t>
  </si>
  <si>
    <t>hod.</t>
  </si>
  <si>
    <t>2.12</t>
  </si>
  <si>
    <t>Elektroinštalačné práce spojené s napojením ventilátorov</t>
  </si>
  <si>
    <t>2.13</t>
  </si>
  <si>
    <t>Demontáž pôvodnej elektroinštalácie inštalácie k VZT</t>
  </si>
  <si>
    <t>Ostatné rozpočtové náklady</t>
  </si>
  <si>
    <t>3.01</t>
  </si>
  <si>
    <t>Oživenie, zaregulovanie a komplexné skúšky</t>
  </si>
  <si>
    <t>3.02</t>
  </si>
  <si>
    <t>Vybúranie stavebných otvorov</t>
  </si>
  <si>
    <t>3.03</t>
  </si>
  <si>
    <t>Zaslepenie stavebných otvorov</t>
  </si>
  <si>
    <t>3.04</t>
  </si>
  <si>
    <t>Demontáž vzt potrubia, vzt. prvkov a odvoz</t>
  </si>
  <si>
    <t>3.05</t>
  </si>
  <si>
    <t>Zneškodnenie azbestocementového nebezpečného odpadu</t>
  </si>
  <si>
    <t>3.06</t>
  </si>
  <si>
    <t>Doprava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</si>
</sst>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3" fillId="0" borderId="0" applyNumberFormat="0" applyFill="0" applyBorder="0" applyAlignment="0" applyProtection="0"/>
  </cellStyleXfs>
  <cellXfs count="21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19" fillId="5" borderId="0" xfId="0" applyFont="1" applyFill="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4"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5" xfId="0" applyNumberFormat="1" applyFont="1" applyBorder="1" applyAlignment="1">
      <alignment vertical="center"/>
    </xf>
    <xf numFmtId="0" fontId="4"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5" fillId="0" borderId="3"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3" fillId="0" borderId="0" xfId="0" applyFont="1" applyAlignment="1">
      <alignment horizontal="center" vertical="center"/>
    </xf>
    <xf numFmtId="4" fontId="26" fillId="0" borderId="14" xfId="0" applyNumberFormat="1" applyFont="1" applyBorder="1" applyAlignment="1">
      <alignment vertical="center"/>
    </xf>
    <xf numFmtId="4" fontId="26" fillId="0" borderId="0" xfId="0" applyNumberFormat="1" applyFont="1" applyBorder="1" applyAlignment="1">
      <alignment vertical="center"/>
    </xf>
    <xf numFmtId="166" fontId="26" fillId="0" borderId="0" xfId="0" applyNumberFormat="1" applyFont="1" applyBorder="1" applyAlignment="1">
      <alignment vertical="center"/>
    </xf>
    <xf numFmtId="4" fontId="26" fillId="0" borderId="15" xfId="0" applyNumberFormat="1" applyFont="1" applyBorder="1" applyAlignment="1">
      <alignment vertical="center"/>
    </xf>
    <xf numFmtId="0" fontId="5" fillId="0" borderId="0" xfId="0" applyFont="1" applyAlignment="1">
      <alignment horizontal="left" vertical="center"/>
    </xf>
    <xf numFmtId="4" fontId="26" fillId="0" borderId="19" xfId="0" applyNumberFormat="1" applyFont="1" applyBorder="1" applyAlignment="1">
      <alignment vertical="center"/>
    </xf>
    <xf numFmtId="4" fontId="26" fillId="0" borderId="20" xfId="0" applyNumberFormat="1" applyFont="1" applyBorder="1" applyAlignment="1">
      <alignment vertical="center"/>
    </xf>
    <xf numFmtId="166" fontId="26" fillId="0" borderId="20" xfId="0" applyNumberFormat="1" applyFont="1" applyBorder="1" applyAlignment="1">
      <alignment vertical="center"/>
    </xf>
    <xf numFmtId="4" fontId="26" fillId="0" borderId="21" xfId="0" applyNumberFormat="1" applyFont="1" applyBorder="1" applyAlignment="1">
      <alignment vertical="center"/>
    </xf>
    <xf numFmtId="0" fontId="27"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Alignment="1">
      <alignment horizontal="left" vertical="center"/>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19" fillId="5" borderId="0" xfId="0" applyFont="1" applyFill="1" applyAlignment="1">
      <alignment horizontal="left" vertical="center"/>
    </xf>
    <xf numFmtId="0" fontId="19" fillId="5" borderId="0" xfId="0" applyFont="1" applyFill="1" applyAlignment="1">
      <alignment horizontal="right" vertical="center"/>
    </xf>
    <xf numFmtId="0" fontId="28"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0" xfId="0" applyFont="1" applyFill="1" applyAlignment="1">
      <alignment horizontal="center" vertical="center" wrapText="1"/>
    </xf>
    <xf numFmtId="0" fontId="0" fillId="0" borderId="3" xfId="0" applyBorder="1" applyAlignment="1">
      <alignment horizontal="center" vertical="center" wrapText="1"/>
    </xf>
    <xf numFmtId="4" fontId="21" fillId="0" borderId="0" xfId="0" applyNumberFormat="1" applyFont="1" applyAlignment="1"/>
    <xf numFmtId="166" fontId="29" fillId="0" borderId="12" xfId="0" applyNumberFormat="1" applyFont="1" applyBorder="1" applyAlignment="1"/>
    <xf numFmtId="166" fontId="29" fillId="0" borderId="13" xfId="0" applyNumberFormat="1" applyFont="1" applyBorder="1" applyAlignment="1"/>
    <xf numFmtId="4" fontId="30"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19" fillId="0" borderId="22" xfId="0" applyFont="1" applyBorder="1" applyAlignment="1" applyProtection="1">
      <alignment horizontal="center" vertical="center"/>
      <protection locked="0"/>
    </xf>
    <xf numFmtId="49" fontId="19" fillId="0" borderId="22" xfId="0" applyNumberFormat="1"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167" fontId="19" fillId="0" borderId="22" xfId="0" applyNumberFormat="1" applyFont="1" applyBorder="1" applyAlignment="1" applyProtection="1">
      <alignment vertical="center"/>
      <protection locked="0"/>
    </xf>
    <xf numFmtId="4" fontId="19" fillId="3" borderId="22" xfId="0" applyNumberFormat="1" applyFont="1" applyFill="1" applyBorder="1" applyAlignment="1" applyProtection="1">
      <alignment vertical="center"/>
      <protection locked="0"/>
    </xf>
    <xf numFmtId="4" fontId="19"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20" fillId="3" borderId="14" xfId="0" applyFont="1" applyFill="1" applyBorder="1" applyAlignment="1" applyProtection="1">
      <alignment horizontal="left" vertical="center"/>
      <protection locked="0"/>
    </xf>
    <xf numFmtId="0" fontId="20" fillId="0" borderId="0" xfId="0" applyFont="1" applyBorder="1" applyAlignment="1">
      <alignment horizontal="center" vertical="center"/>
    </xf>
    <xf numFmtId="166" fontId="20" fillId="0" borderId="0" xfId="0" applyNumberFormat="1" applyFont="1" applyBorder="1" applyAlignment="1">
      <alignment vertical="center"/>
    </xf>
    <xf numFmtId="166" fontId="20" fillId="0" borderId="15" xfId="0" applyNumberFormat="1" applyFont="1" applyBorder="1" applyAlignment="1">
      <alignment vertical="center"/>
    </xf>
    <xf numFmtId="0" fontId="19" fillId="0" borderId="0" xfId="0" applyFont="1" applyAlignment="1">
      <alignment horizontal="left" vertical="center"/>
    </xf>
    <xf numFmtId="4" fontId="0" fillId="0" borderId="0" xfId="0" applyNumberFormat="1" applyFont="1" applyAlignment="1">
      <alignment vertical="center"/>
    </xf>
    <xf numFmtId="0" fontId="31" fillId="0" borderId="22" xfId="0" applyFont="1" applyBorder="1" applyAlignment="1" applyProtection="1">
      <alignment horizontal="center" vertical="center"/>
      <protection locked="0"/>
    </xf>
    <xf numFmtId="49" fontId="31" fillId="0" borderId="22" xfId="0" applyNumberFormat="1"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2" xfId="0" applyFont="1" applyBorder="1" applyAlignment="1" applyProtection="1">
      <alignment horizontal="center" vertical="center" wrapText="1"/>
      <protection locked="0"/>
    </xf>
    <xf numFmtId="167" fontId="31" fillId="0" borderId="22" xfId="0" applyNumberFormat="1" applyFont="1" applyBorder="1" applyAlignment="1" applyProtection="1">
      <alignment vertical="center"/>
      <protection locked="0"/>
    </xf>
    <xf numFmtId="4" fontId="31" fillId="3" borderId="22" xfId="0" applyNumberFormat="1" applyFont="1" applyFill="1" applyBorder="1" applyAlignment="1" applyProtection="1">
      <alignment vertical="center"/>
      <protection locked="0"/>
    </xf>
    <xf numFmtId="4" fontId="31" fillId="0" borderId="22" xfId="0" applyNumberFormat="1" applyFont="1" applyBorder="1" applyAlignment="1" applyProtection="1">
      <alignment vertical="center"/>
      <protection locked="0"/>
    </xf>
    <xf numFmtId="0" fontId="32" fillId="0" borderId="22" xfId="0" applyFont="1" applyBorder="1" applyAlignment="1" applyProtection="1">
      <alignment vertical="center"/>
      <protection locked="0"/>
    </xf>
    <xf numFmtId="0" fontId="32" fillId="0" borderId="3" xfId="0" applyFont="1" applyBorder="1" applyAlignment="1">
      <alignment vertical="center"/>
    </xf>
    <xf numFmtId="0" fontId="31" fillId="3" borderId="14" xfId="0" applyFont="1" applyFill="1" applyBorder="1" applyAlignment="1" applyProtection="1">
      <alignment horizontal="left" vertical="center"/>
      <protection locked="0"/>
    </xf>
    <xf numFmtId="0" fontId="31" fillId="0" borderId="0" xfId="0" applyFont="1" applyBorder="1" applyAlignment="1">
      <alignment horizontal="center" vertical="center"/>
    </xf>
    <xf numFmtId="167" fontId="19" fillId="3" borderId="22" xfId="0" applyNumberFormat="1" applyFont="1" applyFill="1" applyBorder="1" applyAlignment="1" applyProtection="1">
      <alignment vertical="center"/>
      <protection locked="0"/>
    </xf>
    <xf numFmtId="0" fontId="20" fillId="3" borderId="19" xfId="0" applyFont="1" applyFill="1" applyBorder="1" applyAlignment="1" applyProtection="1">
      <alignment horizontal="left" vertical="center"/>
      <protection locked="0"/>
    </xf>
    <xf numFmtId="0" fontId="20" fillId="0" borderId="20" xfId="0" applyFont="1" applyBorder="1" applyAlignment="1">
      <alignment horizontal="center" vertical="center"/>
    </xf>
    <xf numFmtId="0" fontId="0" fillId="0" borderId="20" xfId="0" applyFont="1" applyBorder="1" applyAlignment="1">
      <alignment vertical="center"/>
    </xf>
    <xf numFmtId="166" fontId="20" fillId="0" borderId="20" xfId="0" applyNumberFormat="1" applyFont="1" applyBorder="1" applyAlignment="1">
      <alignment vertical="center"/>
    </xf>
    <xf numFmtId="166" fontId="20" fillId="0" borderId="21" xfId="0" applyNumberFormat="1"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7" fillId="0" borderId="11" xfId="0" applyFont="1" applyBorder="1" applyAlignment="1">
      <alignment horizontal="center" vertical="center"/>
    </xf>
    <xf numFmtId="0" fontId="17" fillId="0" borderId="12"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19" fillId="5" borderId="6" xfId="0" applyFont="1" applyFill="1" applyBorder="1" applyAlignment="1">
      <alignment horizontal="center" vertical="center"/>
    </xf>
    <xf numFmtId="0" fontId="19" fillId="5" borderId="7" xfId="0" applyFont="1" applyFill="1" applyBorder="1" applyAlignment="1">
      <alignment horizontal="left" vertical="center"/>
    </xf>
    <xf numFmtId="0" fontId="19" fillId="5" borderId="7" xfId="0" applyFont="1" applyFill="1" applyBorder="1" applyAlignment="1">
      <alignment horizontal="right" vertical="center"/>
    </xf>
    <xf numFmtId="0" fontId="19" fillId="5" borderId="7" xfId="0" applyFont="1" applyFill="1" applyBorder="1" applyAlignment="1">
      <alignment horizontal="center" vertical="center"/>
    </xf>
    <xf numFmtId="0" fontId="19" fillId="5" borderId="8" xfId="0" applyFont="1" applyFill="1" applyBorder="1" applyAlignment="1">
      <alignment horizontal="left" vertical="center"/>
    </xf>
    <xf numFmtId="0" fontId="24" fillId="0" borderId="0" xfId="0" applyFont="1" applyAlignment="1">
      <alignment horizontal="left" vertical="center" wrapText="1"/>
    </xf>
    <xf numFmtId="4" fontId="25" fillId="0" borderId="0" xfId="0" applyNumberFormat="1" applyFont="1" applyAlignment="1">
      <alignment vertical="center"/>
    </xf>
    <xf numFmtId="0" fontId="25" fillId="0" borderId="0" xfId="0" applyFont="1" applyAlignment="1">
      <alignment vertical="center"/>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0" fontId="15"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4"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5"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0"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0"/>
  <sheetViews>
    <sheetView showGridLines="0" tabSelected="1" topLeftCell="A22" workbookViewId="0">
      <selection activeCell="A40" sqref="A40:XFD42"/>
    </sheetView>
  </sheetViews>
  <sheetFormatPr defaultRowHeight="14.4"/>
  <cols>
    <col min="1" max="1" width="8.85546875" style="1" customWidth="1"/>
    <col min="2" max="2" width="1.7109375" style="1" customWidth="1"/>
    <col min="3" max="3" width="4.42578125" style="1" customWidth="1"/>
    <col min="4" max="33" width="2.85546875" style="1" customWidth="1"/>
    <col min="34" max="35" width="3.5703125" style="1" customWidth="1"/>
    <col min="36" max="37" width="2.5703125" style="1" customWidth="1"/>
    <col min="38" max="38" width="8.85546875" style="1" customWidth="1"/>
    <col min="39" max="39" width="3.5703125" style="1" customWidth="1"/>
    <col min="40" max="40" width="14.28515625" style="1" customWidth="1"/>
    <col min="41" max="41" width="8" style="1" customWidth="1"/>
    <col min="42" max="42" width="4.42578125" style="1" customWidth="1"/>
    <col min="43" max="43" width="16.7109375" style="1" hidden="1" customWidth="1"/>
    <col min="44" max="44" width="14.5703125" style="1" customWidth="1"/>
    <col min="45" max="47" width="27.7109375" style="1" hidden="1" customWidth="1"/>
    <col min="48" max="49" width="23.140625" style="1" hidden="1" customWidth="1"/>
    <col min="50" max="51" width="26.7109375" style="1" hidden="1" customWidth="1"/>
    <col min="52" max="52" width="23.140625" style="1" hidden="1" customWidth="1"/>
    <col min="53" max="53" width="20.5703125" style="1" hidden="1" customWidth="1"/>
    <col min="54" max="54" width="26.7109375" style="1" hidden="1" customWidth="1"/>
    <col min="55" max="55" width="23.140625" style="1" hidden="1" customWidth="1"/>
    <col min="56" max="56" width="20.5703125" style="1" hidden="1" customWidth="1"/>
    <col min="57" max="57" width="71.140625" style="1" customWidth="1"/>
    <col min="71" max="91" width="9.140625" style="1" hidden="1"/>
  </cols>
  <sheetData>
    <row r="1" spans="1:74" ht="10.199999999999999">
      <c r="A1" s="13" t="s">
        <v>0</v>
      </c>
      <c r="AZ1" s="13" t="s">
        <v>1</v>
      </c>
      <c r="BA1" s="13" t="s">
        <v>2</v>
      </c>
      <c r="BB1" s="13" t="s">
        <v>1</v>
      </c>
      <c r="BT1" s="13" t="s">
        <v>3</v>
      </c>
      <c r="BU1" s="13" t="s">
        <v>3</v>
      </c>
      <c r="BV1" s="13" t="s">
        <v>4</v>
      </c>
    </row>
    <row r="2" spans="1:74" s="1" customFormat="1" ht="36.9" customHeight="1">
      <c r="AR2" s="211" t="s">
        <v>5</v>
      </c>
      <c r="AS2" s="196"/>
      <c r="AT2" s="196"/>
      <c r="AU2" s="196"/>
      <c r="AV2" s="196"/>
      <c r="AW2" s="196"/>
      <c r="AX2" s="196"/>
      <c r="AY2" s="196"/>
      <c r="AZ2" s="196"/>
      <c r="BA2" s="196"/>
      <c r="BB2" s="196"/>
      <c r="BC2" s="196"/>
      <c r="BD2" s="196"/>
      <c r="BE2" s="196"/>
      <c r="BS2" s="14" t="s">
        <v>6</v>
      </c>
      <c r="BT2" s="14" t="s">
        <v>7</v>
      </c>
    </row>
    <row r="3" spans="1:74" s="1" customFormat="1" ht="6.9"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 customHeight="1">
      <c r="B4" s="17"/>
      <c r="D4" s="18" t="s">
        <v>8</v>
      </c>
      <c r="AR4" s="17"/>
      <c r="AS4" s="19" t="s">
        <v>9</v>
      </c>
      <c r="BE4" s="20" t="s">
        <v>10</v>
      </c>
      <c r="BS4" s="14" t="s">
        <v>11</v>
      </c>
    </row>
    <row r="5" spans="1:74" s="1" customFormat="1" ht="12" customHeight="1">
      <c r="B5" s="17"/>
      <c r="D5" s="21" t="s">
        <v>12</v>
      </c>
      <c r="K5" s="195" t="s">
        <v>13</v>
      </c>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R5" s="17"/>
      <c r="BE5" s="192" t="s">
        <v>14</v>
      </c>
      <c r="BS5" s="14" t="s">
        <v>6</v>
      </c>
    </row>
    <row r="6" spans="1:74" s="1" customFormat="1" ht="36.9" customHeight="1">
      <c r="B6" s="17"/>
      <c r="D6" s="23" t="s">
        <v>15</v>
      </c>
      <c r="K6" s="197" t="s">
        <v>16</v>
      </c>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R6" s="17"/>
      <c r="BE6" s="193"/>
      <c r="BS6" s="14" t="s">
        <v>6</v>
      </c>
    </row>
    <row r="7" spans="1:74" s="1" customFormat="1" ht="12" customHeight="1">
      <c r="B7" s="17"/>
      <c r="D7" s="24" t="s">
        <v>17</v>
      </c>
      <c r="K7" s="22" t="s">
        <v>1</v>
      </c>
      <c r="AK7" s="24" t="s">
        <v>18</v>
      </c>
      <c r="AN7" s="22" t="s">
        <v>1</v>
      </c>
      <c r="AR7" s="17"/>
      <c r="BE7" s="193"/>
      <c r="BS7" s="14" t="s">
        <v>6</v>
      </c>
    </row>
    <row r="8" spans="1:74" s="1" customFormat="1" ht="12" customHeight="1">
      <c r="B8" s="17"/>
      <c r="D8" s="24" t="s">
        <v>19</v>
      </c>
      <c r="K8" s="22" t="s">
        <v>20</v>
      </c>
      <c r="AK8" s="24" t="s">
        <v>21</v>
      </c>
      <c r="AN8" s="25" t="s">
        <v>22</v>
      </c>
      <c r="AR8" s="17"/>
      <c r="BE8" s="193"/>
      <c r="BS8" s="14" t="s">
        <v>6</v>
      </c>
    </row>
    <row r="9" spans="1:74" s="1" customFormat="1" ht="14.4" customHeight="1">
      <c r="B9" s="17"/>
      <c r="AR9" s="17"/>
      <c r="BE9" s="193"/>
      <c r="BS9" s="14" t="s">
        <v>6</v>
      </c>
    </row>
    <row r="10" spans="1:74" s="1" customFormat="1" ht="12" customHeight="1">
      <c r="B10" s="17"/>
      <c r="D10" s="24" t="s">
        <v>23</v>
      </c>
      <c r="AK10" s="24" t="s">
        <v>24</v>
      </c>
      <c r="AN10" s="22" t="s">
        <v>1</v>
      </c>
      <c r="AR10" s="17"/>
      <c r="BE10" s="193"/>
      <c r="BS10" s="14" t="s">
        <v>6</v>
      </c>
    </row>
    <row r="11" spans="1:74" s="1" customFormat="1" ht="18.45" customHeight="1">
      <c r="B11" s="17"/>
      <c r="E11" s="22" t="s">
        <v>25</v>
      </c>
      <c r="AK11" s="24" t="s">
        <v>26</v>
      </c>
      <c r="AN11" s="22" t="s">
        <v>1</v>
      </c>
      <c r="AR11" s="17"/>
      <c r="BE11" s="193"/>
      <c r="BS11" s="14" t="s">
        <v>6</v>
      </c>
    </row>
    <row r="12" spans="1:74" s="1" customFormat="1" ht="6.9" customHeight="1">
      <c r="B12" s="17"/>
      <c r="AR12" s="17"/>
      <c r="BE12" s="193"/>
      <c r="BS12" s="14" t="s">
        <v>6</v>
      </c>
    </row>
    <row r="13" spans="1:74" s="1" customFormat="1" ht="12" customHeight="1">
      <c r="B13" s="17"/>
      <c r="D13" s="24" t="s">
        <v>27</v>
      </c>
      <c r="AK13" s="24" t="s">
        <v>24</v>
      </c>
      <c r="AN13" s="26" t="s">
        <v>28</v>
      </c>
      <c r="AR13" s="17"/>
      <c r="BE13" s="193"/>
      <c r="BS13" s="14" t="s">
        <v>6</v>
      </c>
    </row>
    <row r="14" spans="1:74" ht="13.2">
      <c r="B14" s="17"/>
      <c r="E14" s="198" t="s">
        <v>28</v>
      </c>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24" t="s">
        <v>26</v>
      </c>
      <c r="AN14" s="26" t="s">
        <v>28</v>
      </c>
      <c r="AR14" s="17"/>
      <c r="BE14" s="193"/>
      <c r="BS14" s="14" t="s">
        <v>6</v>
      </c>
    </row>
    <row r="15" spans="1:74" s="1" customFormat="1" ht="6.9" customHeight="1">
      <c r="B15" s="17"/>
      <c r="AR15" s="17"/>
      <c r="BE15" s="193"/>
      <c r="BS15" s="14" t="s">
        <v>3</v>
      </c>
    </row>
    <row r="16" spans="1:74" s="1" customFormat="1" ht="12" customHeight="1">
      <c r="B16" s="17"/>
      <c r="D16" s="24" t="s">
        <v>29</v>
      </c>
      <c r="AK16" s="24" t="s">
        <v>24</v>
      </c>
      <c r="AN16" s="22" t="s">
        <v>1</v>
      </c>
      <c r="AR16" s="17"/>
      <c r="BE16" s="193"/>
      <c r="BS16" s="14" t="s">
        <v>30</v>
      </c>
    </row>
    <row r="17" spans="1:71" s="1" customFormat="1" ht="18.45" customHeight="1">
      <c r="B17" s="17"/>
      <c r="E17" s="22" t="s">
        <v>31</v>
      </c>
      <c r="AK17" s="24" t="s">
        <v>26</v>
      </c>
      <c r="AN17" s="22" t="s">
        <v>1</v>
      </c>
      <c r="AR17" s="17"/>
      <c r="BE17" s="193"/>
      <c r="BS17" s="14" t="s">
        <v>30</v>
      </c>
    </row>
    <row r="18" spans="1:71" s="1" customFormat="1" ht="6.9" customHeight="1">
      <c r="B18" s="17"/>
      <c r="AR18" s="17"/>
      <c r="BE18" s="193"/>
      <c r="BS18" s="14" t="s">
        <v>6</v>
      </c>
    </row>
    <row r="19" spans="1:71" s="1" customFormat="1" ht="12" customHeight="1">
      <c r="B19" s="17"/>
      <c r="D19" s="24" t="s">
        <v>32</v>
      </c>
      <c r="AK19" s="24" t="s">
        <v>24</v>
      </c>
      <c r="AN19" s="22" t="s">
        <v>1</v>
      </c>
      <c r="AR19" s="17"/>
      <c r="BE19" s="193"/>
      <c r="BS19" s="14" t="s">
        <v>6</v>
      </c>
    </row>
    <row r="20" spans="1:71" s="1" customFormat="1" ht="18.45" customHeight="1">
      <c r="B20" s="17"/>
      <c r="E20" s="22" t="s">
        <v>33</v>
      </c>
      <c r="AK20" s="24" t="s">
        <v>26</v>
      </c>
      <c r="AN20" s="22" t="s">
        <v>1</v>
      </c>
      <c r="AR20" s="17"/>
      <c r="BE20" s="193"/>
      <c r="BS20" s="14" t="s">
        <v>30</v>
      </c>
    </row>
    <row r="21" spans="1:71" s="1" customFormat="1" ht="6.9" customHeight="1">
      <c r="B21" s="17"/>
      <c r="AR21" s="17"/>
      <c r="BE21" s="193"/>
    </row>
    <row r="22" spans="1:71" s="1" customFormat="1" ht="12" customHeight="1">
      <c r="B22" s="17"/>
      <c r="D22" s="24" t="s">
        <v>34</v>
      </c>
      <c r="AR22" s="17"/>
      <c r="BE22" s="193"/>
    </row>
    <row r="23" spans="1:71" s="1" customFormat="1" ht="91.8" customHeight="1">
      <c r="B23" s="17"/>
      <c r="E23" s="200" t="s">
        <v>35</v>
      </c>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R23" s="17"/>
      <c r="BE23" s="193"/>
    </row>
    <row r="24" spans="1:71" s="1" customFormat="1" ht="6.9" customHeight="1">
      <c r="B24" s="17"/>
      <c r="AR24" s="17"/>
      <c r="BE24" s="193"/>
    </row>
    <row r="25" spans="1:71" s="1" customFormat="1" ht="6.9"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193"/>
    </row>
    <row r="26" spans="1:71" s="2" customFormat="1" ht="25.95" customHeight="1">
      <c r="A26" s="29"/>
      <c r="B26" s="30"/>
      <c r="C26" s="29"/>
      <c r="D26" s="31" t="s">
        <v>36</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201">
        <f>ROUND(AG91,2)</f>
        <v>0</v>
      </c>
      <c r="AL26" s="202"/>
      <c r="AM26" s="202"/>
      <c r="AN26" s="202"/>
      <c r="AO26" s="202"/>
      <c r="AP26" s="29"/>
      <c r="AQ26" s="29"/>
      <c r="AR26" s="30"/>
      <c r="BE26" s="193"/>
    </row>
    <row r="27" spans="1:71" s="2" customFormat="1" ht="6.9" customHeight="1">
      <c r="A27" s="29"/>
      <c r="B27" s="30"/>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0"/>
      <c r="BE27" s="193"/>
    </row>
    <row r="28" spans="1:71" s="2" customFormat="1" ht="13.2">
      <c r="A28" s="29"/>
      <c r="B28" s="30"/>
      <c r="C28" s="29"/>
      <c r="D28" s="29"/>
      <c r="E28" s="29"/>
      <c r="F28" s="29"/>
      <c r="G28" s="29"/>
      <c r="H28" s="29"/>
      <c r="I28" s="29"/>
      <c r="J28" s="29"/>
      <c r="K28" s="29"/>
      <c r="L28" s="203" t="s">
        <v>37</v>
      </c>
      <c r="M28" s="203"/>
      <c r="N28" s="203"/>
      <c r="O28" s="203"/>
      <c r="P28" s="203"/>
      <c r="Q28" s="29"/>
      <c r="R28" s="29"/>
      <c r="S28" s="29"/>
      <c r="T28" s="29"/>
      <c r="U28" s="29"/>
      <c r="V28" s="29"/>
      <c r="W28" s="203" t="s">
        <v>38</v>
      </c>
      <c r="X28" s="203"/>
      <c r="Y28" s="203"/>
      <c r="Z28" s="203"/>
      <c r="AA28" s="203"/>
      <c r="AB28" s="203"/>
      <c r="AC28" s="203"/>
      <c r="AD28" s="203"/>
      <c r="AE28" s="203"/>
      <c r="AF28" s="29"/>
      <c r="AG28" s="29"/>
      <c r="AH28" s="29"/>
      <c r="AI28" s="29"/>
      <c r="AJ28" s="29"/>
      <c r="AK28" s="203" t="s">
        <v>39</v>
      </c>
      <c r="AL28" s="203"/>
      <c r="AM28" s="203"/>
      <c r="AN28" s="203"/>
      <c r="AO28" s="203"/>
      <c r="AP28" s="29"/>
      <c r="AQ28" s="29"/>
      <c r="AR28" s="30"/>
      <c r="BE28" s="193"/>
    </row>
    <row r="29" spans="1:71" s="3" customFormat="1" ht="14.4" customHeight="1">
      <c r="B29" s="34"/>
      <c r="D29" s="24" t="s">
        <v>40</v>
      </c>
      <c r="F29" s="24" t="s">
        <v>41</v>
      </c>
      <c r="L29" s="206">
        <v>0.2</v>
      </c>
      <c r="M29" s="205"/>
      <c r="N29" s="205"/>
      <c r="O29" s="205"/>
      <c r="P29" s="205"/>
      <c r="W29" s="204">
        <f>ROUND(AZ91, 2)</f>
        <v>0</v>
      </c>
      <c r="X29" s="205"/>
      <c r="Y29" s="205"/>
      <c r="Z29" s="205"/>
      <c r="AA29" s="205"/>
      <c r="AB29" s="205"/>
      <c r="AC29" s="205"/>
      <c r="AD29" s="205"/>
      <c r="AE29" s="205"/>
      <c r="AK29" s="204">
        <f>ROUND(AV91, 2)</f>
        <v>0</v>
      </c>
      <c r="AL29" s="205"/>
      <c r="AM29" s="205"/>
      <c r="AN29" s="205"/>
      <c r="AO29" s="205"/>
      <c r="AR29" s="34"/>
      <c r="BE29" s="194"/>
    </row>
    <row r="30" spans="1:71" s="3" customFormat="1" ht="14.4" customHeight="1">
      <c r="B30" s="34"/>
      <c r="F30" s="24" t="s">
        <v>42</v>
      </c>
      <c r="L30" s="206">
        <v>0.2</v>
      </c>
      <c r="M30" s="205"/>
      <c r="N30" s="205"/>
      <c r="O30" s="205"/>
      <c r="P30" s="205"/>
      <c r="W30" s="204">
        <f>ROUND(BA91, 2)</f>
        <v>0</v>
      </c>
      <c r="X30" s="205"/>
      <c r="Y30" s="205"/>
      <c r="Z30" s="205"/>
      <c r="AA30" s="205"/>
      <c r="AB30" s="205"/>
      <c r="AC30" s="205"/>
      <c r="AD30" s="205"/>
      <c r="AE30" s="205"/>
      <c r="AK30" s="204">
        <f>ROUND(AW91, 2)</f>
        <v>0</v>
      </c>
      <c r="AL30" s="205"/>
      <c r="AM30" s="205"/>
      <c r="AN30" s="205"/>
      <c r="AO30" s="205"/>
      <c r="AR30" s="34"/>
      <c r="BE30" s="194"/>
    </row>
    <row r="31" spans="1:71" s="3" customFormat="1" ht="14.4" hidden="1" customHeight="1">
      <c r="B31" s="34"/>
      <c r="F31" s="24" t="s">
        <v>43</v>
      </c>
      <c r="L31" s="206">
        <v>0.2</v>
      </c>
      <c r="M31" s="205"/>
      <c r="N31" s="205"/>
      <c r="O31" s="205"/>
      <c r="P31" s="205"/>
      <c r="W31" s="204">
        <f>ROUND(BB91, 2)</f>
        <v>0</v>
      </c>
      <c r="X31" s="205"/>
      <c r="Y31" s="205"/>
      <c r="Z31" s="205"/>
      <c r="AA31" s="205"/>
      <c r="AB31" s="205"/>
      <c r="AC31" s="205"/>
      <c r="AD31" s="205"/>
      <c r="AE31" s="205"/>
      <c r="AK31" s="204">
        <v>0</v>
      </c>
      <c r="AL31" s="205"/>
      <c r="AM31" s="205"/>
      <c r="AN31" s="205"/>
      <c r="AO31" s="205"/>
      <c r="AR31" s="34"/>
      <c r="BE31" s="194"/>
    </row>
    <row r="32" spans="1:71" s="3" customFormat="1" ht="14.4" hidden="1" customHeight="1">
      <c r="B32" s="34"/>
      <c r="F32" s="24" t="s">
        <v>44</v>
      </c>
      <c r="L32" s="206">
        <v>0.2</v>
      </c>
      <c r="M32" s="205"/>
      <c r="N32" s="205"/>
      <c r="O32" s="205"/>
      <c r="P32" s="205"/>
      <c r="W32" s="204">
        <f>ROUND(BC91, 2)</f>
        <v>0</v>
      </c>
      <c r="X32" s="205"/>
      <c r="Y32" s="205"/>
      <c r="Z32" s="205"/>
      <c r="AA32" s="205"/>
      <c r="AB32" s="205"/>
      <c r="AC32" s="205"/>
      <c r="AD32" s="205"/>
      <c r="AE32" s="205"/>
      <c r="AK32" s="204">
        <v>0</v>
      </c>
      <c r="AL32" s="205"/>
      <c r="AM32" s="205"/>
      <c r="AN32" s="205"/>
      <c r="AO32" s="205"/>
      <c r="AR32" s="34"/>
      <c r="BE32" s="194"/>
    </row>
    <row r="33" spans="1:57" s="3" customFormat="1" ht="14.4" hidden="1" customHeight="1">
      <c r="B33" s="34"/>
      <c r="F33" s="24" t="s">
        <v>45</v>
      </c>
      <c r="L33" s="206">
        <v>0</v>
      </c>
      <c r="M33" s="205"/>
      <c r="N33" s="205"/>
      <c r="O33" s="205"/>
      <c r="P33" s="205"/>
      <c r="W33" s="204">
        <f>ROUND(BD91, 2)</f>
        <v>0</v>
      </c>
      <c r="X33" s="205"/>
      <c r="Y33" s="205"/>
      <c r="Z33" s="205"/>
      <c r="AA33" s="205"/>
      <c r="AB33" s="205"/>
      <c r="AC33" s="205"/>
      <c r="AD33" s="205"/>
      <c r="AE33" s="205"/>
      <c r="AK33" s="204">
        <v>0</v>
      </c>
      <c r="AL33" s="205"/>
      <c r="AM33" s="205"/>
      <c r="AN33" s="205"/>
      <c r="AO33" s="205"/>
      <c r="AR33" s="34"/>
      <c r="BE33" s="194"/>
    </row>
    <row r="34" spans="1:57" s="2" customFormat="1" ht="6.9" customHeight="1">
      <c r="A34" s="29"/>
      <c r="B34" s="30"/>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0"/>
      <c r="BE34" s="193"/>
    </row>
    <row r="35" spans="1:57" s="2" customFormat="1" ht="25.95" customHeight="1">
      <c r="A35" s="29"/>
      <c r="B35" s="30"/>
      <c r="C35" s="35"/>
      <c r="D35" s="36" t="s">
        <v>46</v>
      </c>
      <c r="E35" s="37"/>
      <c r="F35" s="37"/>
      <c r="G35" s="37"/>
      <c r="H35" s="37"/>
      <c r="I35" s="37"/>
      <c r="J35" s="37"/>
      <c r="K35" s="37"/>
      <c r="L35" s="37"/>
      <c r="M35" s="37"/>
      <c r="N35" s="37"/>
      <c r="O35" s="37"/>
      <c r="P35" s="37"/>
      <c r="Q35" s="37"/>
      <c r="R35" s="37"/>
      <c r="S35" s="37"/>
      <c r="T35" s="38" t="s">
        <v>47</v>
      </c>
      <c r="U35" s="37"/>
      <c r="V35" s="37"/>
      <c r="W35" s="37"/>
      <c r="X35" s="210" t="s">
        <v>48</v>
      </c>
      <c r="Y35" s="208"/>
      <c r="Z35" s="208"/>
      <c r="AA35" s="208"/>
      <c r="AB35" s="208"/>
      <c r="AC35" s="37"/>
      <c r="AD35" s="37"/>
      <c r="AE35" s="37"/>
      <c r="AF35" s="37"/>
      <c r="AG35" s="37"/>
      <c r="AH35" s="37"/>
      <c r="AI35" s="37"/>
      <c r="AJ35" s="37"/>
      <c r="AK35" s="207">
        <f>SUM(AK26:AK33)</f>
        <v>0</v>
      </c>
      <c r="AL35" s="208"/>
      <c r="AM35" s="208"/>
      <c r="AN35" s="208"/>
      <c r="AO35" s="209"/>
      <c r="AP35" s="35"/>
      <c r="AQ35" s="35"/>
      <c r="AR35" s="30"/>
      <c r="BE35" s="29"/>
    </row>
    <row r="36" spans="1:57" s="2" customFormat="1" ht="6.9" customHeight="1">
      <c r="A36" s="29"/>
      <c r="B36" s="30"/>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0"/>
      <c r="BE36" s="29"/>
    </row>
    <row r="37" spans="1:57" s="2" customFormat="1" ht="14.4" customHeight="1">
      <c r="A37" s="29"/>
      <c r="B37" s="30"/>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30"/>
      <c r="BE37" s="29"/>
    </row>
    <row r="38" spans="1:57" s="1" customFormat="1" ht="14.4" customHeight="1">
      <c r="B38" s="17"/>
      <c r="AR38" s="17"/>
    </row>
    <row r="39" spans="1:57" s="1" customFormat="1" ht="14.4" customHeight="1">
      <c r="B39" s="17"/>
      <c r="AR39" s="17"/>
    </row>
    <row r="40" spans="1:57" s="1" customFormat="1" ht="14.4" customHeight="1">
      <c r="B40" s="17"/>
      <c r="AR40" s="17"/>
    </row>
    <row r="41" spans="1:57" s="1" customFormat="1" ht="14.4" customHeight="1">
      <c r="B41" s="17"/>
      <c r="AR41" s="17"/>
    </row>
    <row r="42" spans="1:57" s="1" customFormat="1" ht="14.4" customHeight="1">
      <c r="B42" s="17"/>
      <c r="AR42" s="17"/>
    </row>
    <row r="43" spans="1:57" s="1" customFormat="1" ht="14.4" customHeight="1">
      <c r="B43" s="17"/>
      <c r="AR43" s="17"/>
    </row>
    <row r="44" spans="1:57" s="1" customFormat="1" ht="14.4" customHeight="1">
      <c r="B44" s="17"/>
      <c r="AR44" s="17"/>
    </row>
    <row r="45" spans="1:57" s="1" customFormat="1" ht="14.4" customHeight="1">
      <c r="B45" s="17"/>
      <c r="AR45" s="17"/>
    </row>
    <row r="46" spans="1:57" s="2" customFormat="1" ht="14.4" customHeight="1">
      <c r="B46" s="39"/>
      <c r="D46" s="40" t="s">
        <v>49</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t="s">
        <v>50</v>
      </c>
      <c r="AI46" s="41"/>
      <c r="AJ46" s="41"/>
      <c r="AK46" s="41"/>
      <c r="AL46" s="41"/>
      <c r="AM46" s="41"/>
      <c r="AN46" s="41"/>
      <c r="AO46" s="41"/>
      <c r="AR46" s="39"/>
    </row>
    <row r="47" spans="1:57" ht="10.199999999999999">
      <c r="B47" s="17"/>
      <c r="AR47" s="17"/>
    </row>
    <row r="48" spans="1:57" ht="10.199999999999999">
      <c r="B48" s="17"/>
      <c r="AR48" s="17"/>
    </row>
    <row r="49" spans="1:57" ht="10.199999999999999">
      <c r="B49" s="17"/>
      <c r="AR49" s="17"/>
    </row>
    <row r="50" spans="1:57" ht="10.199999999999999">
      <c r="B50" s="17"/>
      <c r="AR50" s="17"/>
    </row>
    <row r="51" spans="1:57" ht="10.199999999999999">
      <c r="B51" s="17"/>
      <c r="AR51" s="17"/>
    </row>
    <row r="52" spans="1:57" ht="10.199999999999999">
      <c r="B52" s="17"/>
      <c r="AR52" s="17"/>
    </row>
    <row r="53" spans="1:57" ht="10.199999999999999">
      <c r="B53" s="17"/>
      <c r="AR53" s="17"/>
    </row>
    <row r="54" spans="1:57" ht="10.199999999999999">
      <c r="B54" s="17"/>
      <c r="AR54" s="17"/>
    </row>
    <row r="55" spans="1:57" ht="10.199999999999999">
      <c r="B55" s="17"/>
      <c r="AR55" s="17"/>
    </row>
    <row r="56" spans="1:57" ht="10.199999999999999">
      <c r="B56" s="17"/>
      <c r="AR56" s="17"/>
    </row>
    <row r="57" spans="1:57" s="2" customFormat="1" ht="13.2">
      <c r="A57" s="29"/>
      <c r="B57" s="30"/>
      <c r="C57" s="29"/>
      <c r="D57" s="42" t="s">
        <v>51</v>
      </c>
      <c r="E57" s="32"/>
      <c r="F57" s="32"/>
      <c r="G57" s="32"/>
      <c r="H57" s="32"/>
      <c r="I57" s="32"/>
      <c r="J57" s="32"/>
      <c r="K57" s="32"/>
      <c r="L57" s="32"/>
      <c r="M57" s="32"/>
      <c r="N57" s="32"/>
      <c r="O57" s="32"/>
      <c r="P57" s="32"/>
      <c r="Q57" s="32"/>
      <c r="R57" s="32"/>
      <c r="S57" s="32"/>
      <c r="T57" s="32"/>
      <c r="U57" s="32"/>
      <c r="V57" s="42" t="s">
        <v>52</v>
      </c>
      <c r="W57" s="32"/>
      <c r="X57" s="32"/>
      <c r="Y57" s="32"/>
      <c r="Z57" s="32"/>
      <c r="AA57" s="32"/>
      <c r="AB57" s="32"/>
      <c r="AC57" s="32"/>
      <c r="AD57" s="32"/>
      <c r="AE57" s="32"/>
      <c r="AF57" s="32"/>
      <c r="AG57" s="32"/>
      <c r="AH57" s="42" t="s">
        <v>51</v>
      </c>
      <c r="AI57" s="32"/>
      <c r="AJ57" s="32"/>
      <c r="AK57" s="32"/>
      <c r="AL57" s="32"/>
      <c r="AM57" s="42" t="s">
        <v>52</v>
      </c>
      <c r="AN57" s="32"/>
      <c r="AO57" s="32"/>
      <c r="AP57" s="29"/>
      <c r="AQ57" s="29"/>
      <c r="AR57" s="30"/>
      <c r="BE57" s="29"/>
    </row>
    <row r="58" spans="1:57" ht="10.199999999999999">
      <c r="B58" s="17"/>
      <c r="AR58" s="17"/>
    </row>
    <row r="59" spans="1:57" ht="10.199999999999999">
      <c r="B59" s="17"/>
      <c r="AR59" s="17"/>
    </row>
    <row r="60" spans="1:57" ht="10.199999999999999">
      <c r="B60" s="17"/>
      <c r="AR60" s="17"/>
    </row>
    <row r="61" spans="1:57" s="2" customFormat="1" ht="13.2">
      <c r="A61" s="29"/>
      <c r="B61" s="30"/>
      <c r="C61" s="29"/>
      <c r="D61" s="40" t="s">
        <v>53</v>
      </c>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0" t="s">
        <v>54</v>
      </c>
      <c r="AI61" s="43"/>
      <c r="AJ61" s="43"/>
      <c r="AK61" s="43"/>
      <c r="AL61" s="43"/>
      <c r="AM61" s="43"/>
      <c r="AN61" s="43"/>
      <c r="AO61" s="43"/>
      <c r="AP61" s="29"/>
      <c r="AQ61" s="29"/>
      <c r="AR61" s="30"/>
      <c r="BE61" s="29"/>
    </row>
    <row r="62" spans="1:57" ht="10.199999999999999">
      <c r="B62" s="17"/>
      <c r="AR62" s="17"/>
    </row>
    <row r="63" spans="1:57" ht="10.199999999999999">
      <c r="B63" s="17"/>
      <c r="AR63" s="17"/>
    </row>
    <row r="64" spans="1:57" ht="10.199999999999999">
      <c r="B64" s="17"/>
      <c r="AR64" s="17"/>
    </row>
    <row r="65" spans="1:57" ht="10.199999999999999">
      <c r="B65" s="17"/>
      <c r="AR65" s="17"/>
    </row>
    <row r="66" spans="1:57" ht="10.199999999999999">
      <c r="B66" s="17"/>
      <c r="AR66" s="17"/>
    </row>
    <row r="67" spans="1:57" ht="10.199999999999999">
      <c r="B67" s="17"/>
      <c r="AR67" s="17"/>
    </row>
    <row r="68" spans="1:57" ht="10.199999999999999">
      <c r="B68" s="17"/>
      <c r="AR68" s="17"/>
    </row>
    <row r="69" spans="1:57" ht="10.199999999999999">
      <c r="B69" s="17"/>
      <c r="AR69" s="17"/>
    </row>
    <row r="70" spans="1:57" ht="10.199999999999999">
      <c r="B70" s="17"/>
      <c r="AR70" s="17"/>
    </row>
    <row r="71" spans="1:57" ht="10.199999999999999">
      <c r="B71" s="17"/>
      <c r="AR71" s="17"/>
    </row>
    <row r="72" spans="1:57" s="2" customFormat="1" ht="13.2">
      <c r="A72" s="29"/>
      <c r="B72" s="30"/>
      <c r="C72" s="29"/>
      <c r="D72" s="42" t="s">
        <v>51</v>
      </c>
      <c r="E72" s="32"/>
      <c r="F72" s="32"/>
      <c r="G72" s="32"/>
      <c r="H72" s="32"/>
      <c r="I72" s="32"/>
      <c r="J72" s="32"/>
      <c r="K72" s="32"/>
      <c r="L72" s="32"/>
      <c r="M72" s="32"/>
      <c r="N72" s="32"/>
      <c r="O72" s="32"/>
      <c r="P72" s="32"/>
      <c r="Q72" s="32"/>
      <c r="R72" s="32"/>
      <c r="S72" s="32"/>
      <c r="T72" s="32"/>
      <c r="U72" s="32"/>
      <c r="V72" s="42" t="s">
        <v>52</v>
      </c>
      <c r="W72" s="32"/>
      <c r="X72" s="32"/>
      <c r="Y72" s="32"/>
      <c r="Z72" s="32"/>
      <c r="AA72" s="32"/>
      <c r="AB72" s="32"/>
      <c r="AC72" s="32"/>
      <c r="AD72" s="32"/>
      <c r="AE72" s="32"/>
      <c r="AF72" s="32"/>
      <c r="AG72" s="32"/>
      <c r="AH72" s="42" t="s">
        <v>51</v>
      </c>
      <c r="AI72" s="32"/>
      <c r="AJ72" s="32"/>
      <c r="AK72" s="32"/>
      <c r="AL72" s="32"/>
      <c r="AM72" s="42" t="s">
        <v>52</v>
      </c>
      <c r="AN72" s="32"/>
      <c r="AO72" s="32"/>
      <c r="AP72" s="29"/>
      <c r="AQ72" s="29"/>
      <c r="AR72" s="30"/>
      <c r="BE72" s="29"/>
    </row>
    <row r="73" spans="1:57" s="2" customFormat="1" ht="10.199999999999999">
      <c r="A73" s="29"/>
      <c r="B73" s="30"/>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30"/>
      <c r="BE73" s="29"/>
    </row>
    <row r="74" spans="1:57" s="2" customFormat="1" ht="6.9" customHeight="1">
      <c r="A74" s="29"/>
      <c r="B74" s="44"/>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30"/>
      <c r="BE74" s="29"/>
    </row>
    <row r="78" spans="1:57" s="2" customFormat="1" ht="6.9" customHeight="1">
      <c r="A78" s="29"/>
      <c r="B78" s="46"/>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30"/>
      <c r="BE78" s="29"/>
    </row>
    <row r="79" spans="1:57" s="2" customFormat="1" ht="24.9" customHeight="1">
      <c r="A79" s="29"/>
      <c r="B79" s="30"/>
      <c r="C79" s="18" t="s">
        <v>55</v>
      </c>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30"/>
      <c r="BE79" s="29"/>
    </row>
    <row r="80" spans="1:57" s="2" customFormat="1" ht="6.9" customHeight="1">
      <c r="A80" s="29"/>
      <c r="B80" s="30"/>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30"/>
      <c r="BE80" s="29"/>
    </row>
    <row r="81" spans="1:91" s="4" customFormat="1" ht="12" customHeight="1">
      <c r="B81" s="48"/>
      <c r="C81" s="24" t="s">
        <v>12</v>
      </c>
      <c r="L81" s="4" t="str">
        <f>K5</f>
        <v>DSS_ZA_Karpatska_soc</v>
      </c>
      <c r="AR81" s="48"/>
    </row>
    <row r="82" spans="1:91" s="5" customFormat="1" ht="36.9" customHeight="1">
      <c r="B82" s="49"/>
      <c r="C82" s="50" t="s">
        <v>15</v>
      </c>
      <c r="L82" s="173" t="str">
        <f>K6</f>
        <v>Stavebné úpravy sociálnych buniek na 1-5.NP objektu Karpatská 3116/9</v>
      </c>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R82" s="49"/>
    </row>
    <row r="83" spans="1:91" s="2" customFormat="1" ht="6.9" customHeight="1">
      <c r="A83" s="29"/>
      <c r="B83" s="30"/>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30"/>
      <c r="BE83" s="29"/>
    </row>
    <row r="84" spans="1:91" s="2" customFormat="1" ht="12" customHeight="1">
      <c r="A84" s="29"/>
      <c r="B84" s="30"/>
      <c r="C84" s="24" t="s">
        <v>19</v>
      </c>
      <c r="D84" s="29"/>
      <c r="E84" s="29"/>
      <c r="F84" s="29"/>
      <c r="G84" s="29"/>
      <c r="H84" s="29"/>
      <c r="I84" s="29"/>
      <c r="J84" s="29"/>
      <c r="K84" s="29"/>
      <c r="L84" s="51" t="str">
        <f>IF(K8="","",K8)</f>
        <v>Karpatská 3116/9</v>
      </c>
      <c r="M84" s="29"/>
      <c r="N84" s="29"/>
      <c r="O84" s="29"/>
      <c r="P84" s="29"/>
      <c r="Q84" s="29"/>
      <c r="R84" s="29"/>
      <c r="S84" s="29"/>
      <c r="T84" s="29"/>
      <c r="U84" s="29"/>
      <c r="V84" s="29"/>
      <c r="W84" s="29"/>
      <c r="X84" s="29"/>
      <c r="Y84" s="29"/>
      <c r="Z84" s="29"/>
      <c r="AA84" s="29"/>
      <c r="AB84" s="29"/>
      <c r="AC84" s="29"/>
      <c r="AD84" s="29"/>
      <c r="AE84" s="29"/>
      <c r="AF84" s="29"/>
      <c r="AG84" s="29"/>
      <c r="AH84" s="29"/>
      <c r="AI84" s="24" t="s">
        <v>21</v>
      </c>
      <c r="AJ84" s="29"/>
      <c r="AK84" s="29"/>
      <c r="AL84" s="29"/>
      <c r="AM84" s="175" t="str">
        <f>IF(AN8= "","",AN8)</f>
        <v>31. 8. 2020</v>
      </c>
      <c r="AN84" s="175"/>
      <c r="AO84" s="29"/>
      <c r="AP84" s="29"/>
      <c r="AQ84" s="29"/>
      <c r="AR84" s="30"/>
      <c r="BE84" s="29"/>
    </row>
    <row r="85" spans="1:91" s="2" customFormat="1" ht="6.9" customHeight="1">
      <c r="A85" s="29"/>
      <c r="B85" s="30"/>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30"/>
      <c r="BE85" s="29"/>
    </row>
    <row r="86" spans="1:91" s="2" customFormat="1" ht="15.6" customHeight="1">
      <c r="A86" s="29"/>
      <c r="B86" s="30"/>
      <c r="C86" s="24" t="s">
        <v>23</v>
      </c>
      <c r="D86" s="29"/>
      <c r="E86" s="29"/>
      <c r="F86" s="29"/>
      <c r="G86" s="29"/>
      <c r="H86" s="29"/>
      <c r="I86" s="29"/>
      <c r="J86" s="29"/>
      <c r="K86" s="29"/>
      <c r="L86" s="4" t="str">
        <f>IF(E11= "","",E11)</f>
        <v>Žilinský samosprávny kraj, Žilina</v>
      </c>
      <c r="M86" s="29"/>
      <c r="N86" s="29"/>
      <c r="O86" s="29"/>
      <c r="P86" s="29"/>
      <c r="Q86" s="29"/>
      <c r="R86" s="29"/>
      <c r="S86" s="29"/>
      <c r="T86" s="29"/>
      <c r="U86" s="29"/>
      <c r="V86" s="29"/>
      <c r="W86" s="29"/>
      <c r="X86" s="29"/>
      <c r="Y86" s="29"/>
      <c r="Z86" s="29"/>
      <c r="AA86" s="29"/>
      <c r="AB86" s="29"/>
      <c r="AC86" s="29"/>
      <c r="AD86" s="29"/>
      <c r="AE86" s="29"/>
      <c r="AF86" s="29"/>
      <c r="AG86" s="29"/>
      <c r="AH86" s="29"/>
      <c r="AI86" s="24" t="s">
        <v>29</v>
      </c>
      <c r="AJ86" s="29"/>
      <c r="AK86" s="29"/>
      <c r="AL86" s="29"/>
      <c r="AM86" s="176" t="str">
        <f>IF(E17="","",E17)</f>
        <v>PROPORTION s.r.o., Žilina</v>
      </c>
      <c r="AN86" s="177"/>
      <c r="AO86" s="177"/>
      <c r="AP86" s="177"/>
      <c r="AQ86" s="29"/>
      <c r="AR86" s="30"/>
      <c r="AS86" s="178" t="s">
        <v>56</v>
      </c>
      <c r="AT86" s="179"/>
      <c r="AU86" s="53"/>
      <c r="AV86" s="53"/>
      <c r="AW86" s="53"/>
      <c r="AX86" s="53"/>
      <c r="AY86" s="53"/>
      <c r="AZ86" s="53"/>
      <c r="BA86" s="53"/>
      <c r="BB86" s="53"/>
      <c r="BC86" s="53"/>
      <c r="BD86" s="54"/>
      <c r="BE86" s="29"/>
    </row>
    <row r="87" spans="1:91" s="2" customFormat="1" ht="15.6" customHeight="1">
      <c r="A87" s="29"/>
      <c r="B87" s="30"/>
      <c r="C87" s="24" t="s">
        <v>27</v>
      </c>
      <c r="D87" s="29"/>
      <c r="E87" s="29"/>
      <c r="F87" s="29"/>
      <c r="G87" s="29"/>
      <c r="H87" s="29"/>
      <c r="I87" s="29"/>
      <c r="J87" s="29"/>
      <c r="K87" s="29"/>
      <c r="L87" s="4" t="str">
        <f>IF(E14= "Vyplň údaj","",E14)</f>
        <v/>
      </c>
      <c r="M87" s="29"/>
      <c r="N87" s="29"/>
      <c r="O87" s="29"/>
      <c r="P87" s="29"/>
      <c r="Q87" s="29"/>
      <c r="R87" s="29"/>
      <c r="S87" s="29"/>
      <c r="T87" s="29"/>
      <c r="U87" s="29"/>
      <c r="V87" s="29"/>
      <c r="W87" s="29"/>
      <c r="X87" s="29"/>
      <c r="Y87" s="29"/>
      <c r="Z87" s="29"/>
      <c r="AA87" s="29"/>
      <c r="AB87" s="29"/>
      <c r="AC87" s="29"/>
      <c r="AD87" s="29"/>
      <c r="AE87" s="29"/>
      <c r="AF87" s="29"/>
      <c r="AG87" s="29"/>
      <c r="AH87" s="29"/>
      <c r="AI87" s="24" t="s">
        <v>32</v>
      </c>
      <c r="AJ87" s="29"/>
      <c r="AK87" s="29"/>
      <c r="AL87" s="29"/>
      <c r="AM87" s="176" t="str">
        <f>IF(E20="","",E20)</f>
        <v>Miroslav Holeš</v>
      </c>
      <c r="AN87" s="177"/>
      <c r="AO87" s="177"/>
      <c r="AP87" s="177"/>
      <c r="AQ87" s="29"/>
      <c r="AR87" s="30"/>
      <c r="AS87" s="180"/>
      <c r="AT87" s="181"/>
      <c r="AU87" s="55"/>
      <c r="AV87" s="55"/>
      <c r="AW87" s="55"/>
      <c r="AX87" s="55"/>
      <c r="AY87" s="55"/>
      <c r="AZ87" s="55"/>
      <c r="BA87" s="55"/>
      <c r="BB87" s="55"/>
      <c r="BC87" s="55"/>
      <c r="BD87" s="56"/>
      <c r="BE87" s="29"/>
    </row>
    <row r="88" spans="1:91" s="2" customFormat="1" ht="10.8" customHeight="1">
      <c r="A88" s="29"/>
      <c r="B88" s="30"/>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30"/>
      <c r="AS88" s="180"/>
      <c r="AT88" s="181"/>
      <c r="AU88" s="55"/>
      <c r="AV88" s="55"/>
      <c r="AW88" s="55"/>
      <c r="AX88" s="55"/>
      <c r="AY88" s="55"/>
      <c r="AZ88" s="55"/>
      <c r="BA88" s="55"/>
      <c r="BB88" s="55"/>
      <c r="BC88" s="55"/>
      <c r="BD88" s="56"/>
      <c r="BE88" s="29"/>
    </row>
    <row r="89" spans="1:91" s="2" customFormat="1" ht="29.25" customHeight="1">
      <c r="A89" s="29"/>
      <c r="B89" s="30"/>
      <c r="C89" s="182" t="s">
        <v>57</v>
      </c>
      <c r="D89" s="183"/>
      <c r="E89" s="183"/>
      <c r="F89" s="183"/>
      <c r="G89" s="183"/>
      <c r="H89" s="57"/>
      <c r="I89" s="185" t="s">
        <v>58</v>
      </c>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4" t="s">
        <v>59</v>
      </c>
      <c r="AH89" s="183"/>
      <c r="AI89" s="183"/>
      <c r="AJ89" s="183"/>
      <c r="AK89" s="183"/>
      <c r="AL89" s="183"/>
      <c r="AM89" s="183"/>
      <c r="AN89" s="185" t="s">
        <v>60</v>
      </c>
      <c r="AO89" s="183"/>
      <c r="AP89" s="186"/>
      <c r="AQ89" s="58" t="s">
        <v>61</v>
      </c>
      <c r="AR89" s="30"/>
      <c r="AS89" s="59" t="s">
        <v>62</v>
      </c>
      <c r="AT89" s="60" t="s">
        <v>63</v>
      </c>
      <c r="AU89" s="60" t="s">
        <v>64</v>
      </c>
      <c r="AV89" s="60" t="s">
        <v>65</v>
      </c>
      <c r="AW89" s="60" t="s">
        <v>66</v>
      </c>
      <c r="AX89" s="60" t="s">
        <v>67</v>
      </c>
      <c r="AY89" s="60" t="s">
        <v>68</v>
      </c>
      <c r="AZ89" s="60" t="s">
        <v>69</v>
      </c>
      <c r="BA89" s="60" t="s">
        <v>70</v>
      </c>
      <c r="BB89" s="60" t="s">
        <v>71</v>
      </c>
      <c r="BC89" s="60" t="s">
        <v>72</v>
      </c>
      <c r="BD89" s="61" t="s">
        <v>73</v>
      </c>
      <c r="BE89" s="29"/>
    </row>
    <row r="90" spans="1:91" s="2" customFormat="1" ht="10.8" customHeight="1">
      <c r="A90" s="29"/>
      <c r="B90" s="30"/>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30"/>
      <c r="AS90" s="62"/>
      <c r="AT90" s="63"/>
      <c r="AU90" s="63"/>
      <c r="AV90" s="63"/>
      <c r="AW90" s="63"/>
      <c r="AX90" s="63"/>
      <c r="AY90" s="63"/>
      <c r="AZ90" s="63"/>
      <c r="BA90" s="63"/>
      <c r="BB90" s="63"/>
      <c r="BC90" s="63"/>
      <c r="BD90" s="64"/>
      <c r="BE90" s="29"/>
    </row>
    <row r="91" spans="1:91" s="6" customFormat="1" ht="32.4" customHeight="1">
      <c r="B91" s="65"/>
      <c r="C91" s="66" t="s">
        <v>74</v>
      </c>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90">
        <f>ROUND(SUM(AG92:AG95),2)</f>
        <v>0</v>
      </c>
      <c r="AH91" s="190"/>
      <c r="AI91" s="190"/>
      <c r="AJ91" s="190"/>
      <c r="AK91" s="190"/>
      <c r="AL91" s="190"/>
      <c r="AM91" s="190"/>
      <c r="AN91" s="191">
        <f>SUM(AG91,AT91)</f>
        <v>0</v>
      </c>
      <c r="AO91" s="191"/>
      <c r="AP91" s="191"/>
      <c r="AQ91" s="69" t="s">
        <v>1</v>
      </c>
      <c r="AR91" s="65"/>
      <c r="AS91" s="70">
        <f>ROUND(SUM(AS92:AS95),2)</f>
        <v>0</v>
      </c>
      <c r="AT91" s="71">
        <f>ROUND(SUM(AV91:AW91),2)</f>
        <v>0</v>
      </c>
      <c r="AU91" s="72">
        <f>ROUND(SUM(AU92:AU95),5)</f>
        <v>0</v>
      </c>
      <c r="AV91" s="71">
        <f>ROUND(AZ91*L29,2)</f>
        <v>0</v>
      </c>
      <c r="AW91" s="71">
        <f>ROUND(BA91*L30,2)</f>
        <v>0</v>
      </c>
      <c r="AX91" s="71">
        <f>ROUND(BB91*L29,2)</f>
        <v>0</v>
      </c>
      <c r="AY91" s="71">
        <f>ROUND(BC91*L30,2)</f>
        <v>0</v>
      </c>
      <c r="AZ91" s="71">
        <f>ROUND(SUM(AZ92:AZ95),2)</f>
        <v>0</v>
      </c>
      <c r="BA91" s="71">
        <f>ROUND(SUM(BA92:BA95),2)</f>
        <v>0</v>
      </c>
      <c r="BB91" s="71">
        <f>ROUND(SUM(BB92:BB95),2)</f>
        <v>0</v>
      </c>
      <c r="BC91" s="71">
        <f>ROUND(SUM(BC92:BC95),2)</f>
        <v>0</v>
      </c>
      <c r="BD91" s="73">
        <f>ROUND(SUM(BD92:BD95),2)</f>
        <v>0</v>
      </c>
      <c r="BS91" s="74" t="s">
        <v>75</v>
      </c>
      <c r="BT91" s="74" t="s">
        <v>76</v>
      </c>
      <c r="BU91" s="75" t="s">
        <v>77</v>
      </c>
      <c r="BV91" s="74" t="s">
        <v>78</v>
      </c>
      <c r="BW91" s="74" t="s">
        <v>4</v>
      </c>
      <c r="BX91" s="74" t="s">
        <v>79</v>
      </c>
      <c r="CL91" s="74" t="s">
        <v>1</v>
      </c>
    </row>
    <row r="92" spans="1:91" s="7" customFormat="1" ht="14.4" customHeight="1">
      <c r="A92" s="76" t="s">
        <v>80</v>
      </c>
      <c r="B92" s="77"/>
      <c r="C92" s="78"/>
      <c r="D92" s="187" t="s">
        <v>81</v>
      </c>
      <c r="E92" s="187"/>
      <c r="F92" s="187"/>
      <c r="G92" s="187"/>
      <c r="H92" s="187"/>
      <c r="I92" s="79"/>
      <c r="J92" s="187" t="s">
        <v>82</v>
      </c>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8">
        <f>'a1 - stavebná časť'!J30</f>
        <v>0</v>
      </c>
      <c r="AH92" s="189"/>
      <c r="AI92" s="189"/>
      <c r="AJ92" s="189"/>
      <c r="AK92" s="189"/>
      <c r="AL92" s="189"/>
      <c r="AM92" s="189"/>
      <c r="AN92" s="188">
        <f>SUM(AG92,AT92)</f>
        <v>0</v>
      </c>
      <c r="AO92" s="189"/>
      <c r="AP92" s="189"/>
      <c r="AQ92" s="80" t="s">
        <v>83</v>
      </c>
      <c r="AR92" s="77"/>
      <c r="AS92" s="81">
        <v>0</v>
      </c>
      <c r="AT92" s="82">
        <f>ROUND(SUM(AV92:AW92),2)</f>
        <v>0</v>
      </c>
      <c r="AU92" s="83">
        <f>'a1 - stavebná časť'!P133</f>
        <v>0</v>
      </c>
      <c r="AV92" s="82">
        <f>'a1 - stavebná časť'!J33</f>
        <v>0</v>
      </c>
      <c r="AW92" s="82">
        <f>'a1 - stavebná časť'!J34</f>
        <v>0</v>
      </c>
      <c r="AX92" s="82">
        <f>'a1 - stavebná časť'!J35</f>
        <v>0</v>
      </c>
      <c r="AY92" s="82">
        <f>'a1 - stavebná časť'!J36</f>
        <v>0</v>
      </c>
      <c r="AZ92" s="82">
        <f>'a1 - stavebná časť'!F33</f>
        <v>0</v>
      </c>
      <c r="BA92" s="82">
        <f>'a1 - stavebná časť'!F34</f>
        <v>0</v>
      </c>
      <c r="BB92" s="82">
        <f>'a1 - stavebná časť'!F35</f>
        <v>0</v>
      </c>
      <c r="BC92" s="82">
        <f>'a1 - stavebná časť'!F36</f>
        <v>0</v>
      </c>
      <c r="BD92" s="84">
        <f>'a1 - stavebná časť'!F37</f>
        <v>0</v>
      </c>
      <c r="BT92" s="85" t="s">
        <v>84</v>
      </c>
      <c r="BV92" s="85" t="s">
        <v>78</v>
      </c>
      <c r="BW92" s="85" t="s">
        <v>85</v>
      </c>
      <c r="BX92" s="85" t="s">
        <v>4</v>
      </c>
      <c r="CL92" s="85" t="s">
        <v>1</v>
      </c>
      <c r="CM92" s="85" t="s">
        <v>76</v>
      </c>
    </row>
    <row r="93" spans="1:91" s="7" customFormat="1" ht="14.4" customHeight="1">
      <c r="A93" s="76" t="s">
        <v>80</v>
      </c>
      <c r="B93" s="77"/>
      <c r="C93" s="78"/>
      <c r="D93" s="187" t="s">
        <v>86</v>
      </c>
      <c r="E93" s="187"/>
      <c r="F93" s="187"/>
      <c r="G93" s="187"/>
      <c r="H93" s="187"/>
      <c r="I93" s="79"/>
      <c r="J93" s="187" t="s">
        <v>87</v>
      </c>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8">
        <f>'b2 - zdravotechnika'!J30</f>
        <v>0</v>
      </c>
      <c r="AH93" s="189"/>
      <c r="AI93" s="189"/>
      <c r="AJ93" s="189"/>
      <c r="AK93" s="189"/>
      <c r="AL93" s="189"/>
      <c r="AM93" s="189"/>
      <c r="AN93" s="188">
        <f>SUM(AG93,AT93)</f>
        <v>0</v>
      </c>
      <c r="AO93" s="189"/>
      <c r="AP93" s="189"/>
      <c r="AQ93" s="80" t="s">
        <v>83</v>
      </c>
      <c r="AR93" s="77"/>
      <c r="AS93" s="81">
        <v>0</v>
      </c>
      <c r="AT93" s="82">
        <f>ROUND(SUM(AV93:AW93),2)</f>
        <v>0</v>
      </c>
      <c r="AU93" s="83">
        <f>'b2 - zdravotechnika'!P126</f>
        <v>0</v>
      </c>
      <c r="AV93" s="82">
        <f>'b2 - zdravotechnika'!J33</f>
        <v>0</v>
      </c>
      <c r="AW93" s="82">
        <f>'b2 - zdravotechnika'!J34</f>
        <v>0</v>
      </c>
      <c r="AX93" s="82">
        <f>'b2 - zdravotechnika'!J35</f>
        <v>0</v>
      </c>
      <c r="AY93" s="82">
        <f>'b2 - zdravotechnika'!J36</f>
        <v>0</v>
      </c>
      <c r="AZ93" s="82">
        <f>'b2 - zdravotechnika'!F33</f>
        <v>0</v>
      </c>
      <c r="BA93" s="82">
        <f>'b2 - zdravotechnika'!F34</f>
        <v>0</v>
      </c>
      <c r="BB93" s="82">
        <f>'b2 - zdravotechnika'!F35</f>
        <v>0</v>
      </c>
      <c r="BC93" s="82">
        <f>'b2 - zdravotechnika'!F36</f>
        <v>0</v>
      </c>
      <c r="BD93" s="84">
        <f>'b2 - zdravotechnika'!F37</f>
        <v>0</v>
      </c>
      <c r="BT93" s="85" t="s">
        <v>84</v>
      </c>
      <c r="BV93" s="85" t="s">
        <v>78</v>
      </c>
      <c r="BW93" s="85" t="s">
        <v>88</v>
      </c>
      <c r="BX93" s="85" t="s">
        <v>4</v>
      </c>
      <c r="CL93" s="85" t="s">
        <v>1</v>
      </c>
      <c r="CM93" s="85" t="s">
        <v>76</v>
      </c>
    </row>
    <row r="94" spans="1:91" s="7" customFormat="1" ht="14.4" customHeight="1">
      <c r="A94" s="76" t="s">
        <v>80</v>
      </c>
      <c r="B94" s="77"/>
      <c r="C94" s="78"/>
      <c r="D94" s="187" t="s">
        <v>89</v>
      </c>
      <c r="E94" s="187"/>
      <c r="F94" s="187"/>
      <c r="G94" s="187"/>
      <c r="H94" s="187"/>
      <c r="I94" s="79"/>
      <c r="J94" s="187" t="s">
        <v>90</v>
      </c>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8">
        <f>'e - elektroinštalácia'!J30</f>
        <v>0</v>
      </c>
      <c r="AH94" s="189"/>
      <c r="AI94" s="189"/>
      <c r="AJ94" s="189"/>
      <c r="AK94" s="189"/>
      <c r="AL94" s="189"/>
      <c r="AM94" s="189"/>
      <c r="AN94" s="188">
        <f>SUM(AG94,AT94)</f>
        <v>0</v>
      </c>
      <c r="AO94" s="189"/>
      <c r="AP94" s="189"/>
      <c r="AQ94" s="80" t="s">
        <v>83</v>
      </c>
      <c r="AR94" s="77"/>
      <c r="AS94" s="81">
        <v>0</v>
      </c>
      <c r="AT94" s="82">
        <f>ROUND(SUM(AV94:AW94),2)</f>
        <v>0</v>
      </c>
      <c r="AU94" s="83">
        <f>'e - elektroinštalácia'!P122</f>
        <v>0</v>
      </c>
      <c r="AV94" s="82">
        <f>'e - elektroinštalácia'!J33</f>
        <v>0</v>
      </c>
      <c r="AW94" s="82">
        <f>'e - elektroinštalácia'!J34</f>
        <v>0</v>
      </c>
      <c r="AX94" s="82">
        <f>'e - elektroinštalácia'!J35</f>
        <v>0</v>
      </c>
      <c r="AY94" s="82">
        <f>'e - elektroinštalácia'!J36</f>
        <v>0</v>
      </c>
      <c r="AZ94" s="82">
        <f>'e - elektroinštalácia'!F33</f>
        <v>0</v>
      </c>
      <c r="BA94" s="82">
        <f>'e - elektroinštalácia'!F34</f>
        <v>0</v>
      </c>
      <c r="BB94" s="82">
        <f>'e - elektroinštalácia'!F35</f>
        <v>0</v>
      </c>
      <c r="BC94" s="82">
        <f>'e - elektroinštalácia'!F36</f>
        <v>0</v>
      </c>
      <c r="BD94" s="84">
        <f>'e - elektroinštalácia'!F37</f>
        <v>0</v>
      </c>
      <c r="BT94" s="85" t="s">
        <v>84</v>
      </c>
      <c r="BV94" s="85" t="s">
        <v>78</v>
      </c>
      <c r="BW94" s="85" t="s">
        <v>91</v>
      </c>
      <c r="BX94" s="85" t="s">
        <v>4</v>
      </c>
      <c r="CL94" s="85" t="s">
        <v>1</v>
      </c>
      <c r="CM94" s="85" t="s">
        <v>76</v>
      </c>
    </row>
    <row r="95" spans="1:91" s="7" customFormat="1" ht="14.4" customHeight="1">
      <c r="A95" s="76" t="s">
        <v>80</v>
      </c>
      <c r="B95" s="77"/>
      <c r="C95" s="78"/>
      <c r="D95" s="187" t="s">
        <v>47</v>
      </c>
      <c r="E95" s="187"/>
      <c r="F95" s="187"/>
      <c r="G95" s="187"/>
      <c r="H95" s="187"/>
      <c r="I95" s="79"/>
      <c r="J95" s="187" t="s">
        <v>92</v>
      </c>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8">
        <f>'v - vzduchotechnika'!J30</f>
        <v>0</v>
      </c>
      <c r="AH95" s="189"/>
      <c r="AI95" s="189"/>
      <c r="AJ95" s="189"/>
      <c r="AK95" s="189"/>
      <c r="AL95" s="189"/>
      <c r="AM95" s="189"/>
      <c r="AN95" s="188">
        <f>SUM(AG95,AT95)</f>
        <v>0</v>
      </c>
      <c r="AO95" s="189"/>
      <c r="AP95" s="189"/>
      <c r="AQ95" s="80" t="s">
        <v>83</v>
      </c>
      <c r="AR95" s="77"/>
      <c r="AS95" s="86">
        <v>0</v>
      </c>
      <c r="AT95" s="87">
        <f>ROUND(SUM(AV95:AW95),2)</f>
        <v>0</v>
      </c>
      <c r="AU95" s="88">
        <f>'v - vzduchotechnika'!P119</f>
        <v>0</v>
      </c>
      <c r="AV95" s="87">
        <f>'v - vzduchotechnika'!J33</f>
        <v>0</v>
      </c>
      <c r="AW95" s="87">
        <f>'v - vzduchotechnika'!J34</f>
        <v>0</v>
      </c>
      <c r="AX95" s="87">
        <f>'v - vzduchotechnika'!J35</f>
        <v>0</v>
      </c>
      <c r="AY95" s="87">
        <f>'v - vzduchotechnika'!J36</f>
        <v>0</v>
      </c>
      <c r="AZ95" s="87">
        <f>'v - vzduchotechnika'!F33</f>
        <v>0</v>
      </c>
      <c r="BA95" s="87">
        <f>'v - vzduchotechnika'!F34</f>
        <v>0</v>
      </c>
      <c r="BB95" s="87">
        <f>'v - vzduchotechnika'!F35</f>
        <v>0</v>
      </c>
      <c r="BC95" s="87">
        <f>'v - vzduchotechnika'!F36</f>
        <v>0</v>
      </c>
      <c r="BD95" s="89">
        <f>'v - vzduchotechnika'!F37</f>
        <v>0</v>
      </c>
      <c r="BT95" s="85" t="s">
        <v>84</v>
      </c>
      <c r="BV95" s="85" t="s">
        <v>78</v>
      </c>
      <c r="BW95" s="85" t="s">
        <v>93</v>
      </c>
      <c r="BX95" s="85" t="s">
        <v>4</v>
      </c>
      <c r="CL95" s="85" t="s">
        <v>1</v>
      </c>
      <c r="CM95" s="85" t="s">
        <v>76</v>
      </c>
    </row>
    <row r="96" spans="1:91" s="2" customFormat="1" ht="30" customHeight="1">
      <c r="A96" s="29"/>
      <c r="B96" s="30"/>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29"/>
      <c r="AT96" s="29"/>
      <c r="AU96" s="29"/>
      <c r="AV96" s="29"/>
      <c r="AW96" s="29"/>
      <c r="AX96" s="29"/>
      <c r="AY96" s="29"/>
      <c r="AZ96" s="29"/>
      <c r="BA96" s="29"/>
      <c r="BB96" s="29"/>
      <c r="BC96" s="29"/>
      <c r="BD96" s="29"/>
      <c r="BE96" s="29"/>
    </row>
    <row r="97" spans="1:57" s="2" customFormat="1" ht="6.9" customHeight="1">
      <c r="A97" s="29"/>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30"/>
      <c r="AS97" s="29"/>
      <c r="AT97" s="29"/>
      <c r="AU97" s="29"/>
      <c r="AV97" s="29"/>
      <c r="AW97" s="29"/>
      <c r="AX97" s="29"/>
      <c r="AY97" s="29"/>
      <c r="AZ97" s="29"/>
      <c r="BA97" s="29"/>
      <c r="BB97" s="29"/>
      <c r="BC97" s="29"/>
      <c r="BD97" s="29"/>
      <c r="BE97" s="29"/>
    </row>
    <row r="98" spans="1:57" ht="10.199999999999999"/>
    <row r="99" spans="1:57" ht="10.199999999999999"/>
    <row r="100" spans="1:57" ht="10.199999999999999"/>
  </sheetData>
  <mergeCells count="54">
    <mergeCell ref="AR2:BE2"/>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5:AP95"/>
    <mergeCell ref="AG95:AM95"/>
    <mergeCell ref="D95:H95"/>
    <mergeCell ref="J95:AF95"/>
    <mergeCell ref="AG91:AM91"/>
    <mergeCell ref="AN91:AP91"/>
    <mergeCell ref="J93:AF93"/>
    <mergeCell ref="D93:H93"/>
    <mergeCell ref="AG93:AM93"/>
    <mergeCell ref="AN93:AP93"/>
    <mergeCell ref="AN94:AP94"/>
    <mergeCell ref="D94:H94"/>
    <mergeCell ref="J94:AF94"/>
    <mergeCell ref="AG94:AM94"/>
    <mergeCell ref="C89:G89"/>
    <mergeCell ref="AG89:AM89"/>
    <mergeCell ref="I89:AF89"/>
    <mergeCell ref="AN89:AP89"/>
    <mergeCell ref="D92:H92"/>
    <mergeCell ref="AG92:AM92"/>
    <mergeCell ref="J92:AF92"/>
    <mergeCell ref="AN92:AP92"/>
    <mergeCell ref="L82:AO82"/>
    <mergeCell ref="AM84:AN84"/>
    <mergeCell ref="AM86:AP86"/>
    <mergeCell ref="AS86:AT88"/>
    <mergeCell ref="AM87:AP87"/>
  </mergeCells>
  <hyperlinks>
    <hyperlink ref="A92" location="'a1 - stavebná časť'!C2" display="/" xr:uid="{00000000-0004-0000-0000-000000000000}"/>
    <hyperlink ref="A93" location="'b2 - zdravotechnika'!C2" display="/" xr:uid="{00000000-0004-0000-0000-000001000000}"/>
    <hyperlink ref="A94" location="'e - elektroinštalácia'!C2" display="/" xr:uid="{00000000-0004-0000-0000-000002000000}"/>
    <hyperlink ref="A95" location="'v - vzduchotechnika'!C2" display="/" xr:uid="{00000000-0004-0000-0000-000003000000}"/>
  </hyperlinks>
  <printOptions horizontalCentered="1"/>
  <pageMargins left="0.39370078740157483" right="0.39370078740157483" top="0.39370078740157483" bottom="0.39370078740157483" header="0" footer="0"/>
  <pageSetup paperSize="9" scale="85" fitToHeight="100" orientation="portrait"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244"/>
  <sheetViews>
    <sheetView showGridLines="0" workbookViewId="0"/>
  </sheetViews>
  <sheetFormatPr defaultRowHeight="14.4"/>
  <cols>
    <col min="1" max="1" width="8.85546875" style="1" customWidth="1"/>
    <col min="2" max="2" width="1.140625" style="1" customWidth="1"/>
    <col min="3" max="3" width="4.42578125" style="1" customWidth="1"/>
    <col min="4" max="4" width="4.5703125" style="1" customWidth="1"/>
    <col min="5" max="5" width="18.28515625" style="1" customWidth="1"/>
    <col min="6" max="6" width="54.42578125" style="1" customWidth="1"/>
    <col min="7" max="7" width="8" style="1" customWidth="1"/>
    <col min="8" max="8" width="12.28515625" style="1" customWidth="1"/>
    <col min="9" max="10" width="21.5703125" style="1" customWidth="1"/>
    <col min="11" max="11" width="21.5703125" style="1" hidden="1" customWidth="1"/>
    <col min="12" max="12" width="10" style="1" customWidth="1"/>
    <col min="13" max="13" width="11.5703125" style="1" hidden="1" customWidth="1"/>
    <col min="14" max="14" width="9.140625" style="1" hidden="1"/>
    <col min="15" max="20" width="15.140625" style="1" hidden="1" customWidth="1"/>
    <col min="21" max="21" width="17.42578125" style="1" hidden="1" customWidth="1"/>
    <col min="22" max="22" width="13.140625" style="1" customWidth="1"/>
    <col min="23" max="23" width="17.42578125" style="1" customWidth="1"/>
    <col min="24" max="24" width="13.140625" style="1" customWidth="1"/>
    <col min="25" max="25" width="16" style="1" customWidth="1"/>
    <col min="26" max="26" width="11.7109375" style="1" customWidth="1"/>
    <col min="27" max="27" width="16" style="1" customWidth="1"/>
    <col min="28" max="28" width="17.42578125" style="1" customWidth="1"/>
    <col min="29" max="29" width="11.7109375" style="1" customWidth="1"/>
    <col min="30" max="30" width="16" style="1" customWidth="1"/>
    <col min="31" max="31" width="17.42578125" style="1" customWidth="1"/>
    <col min="44" max="65" width="9.140625" style="1" hidden="1"/>
  </cols>
  <sheetData>
    <row r="2" spans="1:46" s="1" customFormat="1" ht="36.9" customHeight="1">
      <c r="L2" s="211" t="s">
        <v>5</v>
      </c>
      <c r="M2" s="196"/>
      <c r="N2" s="196"/>
      <c r="O2" s="196"/>
      <c r="P2" s="196"/>
      <c r="Q2" s="196"/>
      <c r="R2" s="196"/>
      <c r="S2" s="196"/>
      <c r="T2" s="196"/>
      <c r="U2" s="196"/>
      <c r="V2" s="196"/>
      <c r="AT2" s="14" t="s">
        <v>85</v>
      </c>
    </row>
    <row r="3" spans="1:46" s="1" customFormat="1" ht="6.9" customHeight="1">
      <c r="B3" s="15"/>
      <c r="C3" s="16"/>
      <c r="D3" s="16"/>
      <c r="E3" s="16"/>
      <c r="F3" s="16"/>
      <c r="G3" s="16"/>
      <c r="H3" s="16"/>
      <c r="I3" s="16"/>
      <c r="J3" s="16"/>
      <c r="K3" s="16"/>
      <c r="L3" s="17"/>
      <c r="AT3" s="14" t="s">
        <v>76</v>
      </c>
    </row>
    <row r="4" spans="1:46" s="1" customFormat="1" ht="24.9" customHeight="1">
      <c r="B4" s="17"/>
      <c r="D4" s="18" t="s">
        <v>94</v>
      </c>
      <c r="L4" s="17"/>
      <c r="M4" s="90" t="s">
        <v>9</v>
      </c>
      <c r="AT4" s="14" t="s">
        <v>3</v>
      </c>
    </row>
    <row r="5" spans="1:46" s="1" customFormat="1" ht="6.9" customHeight="1">
      <c r="B5" s="17"/>
      <c r="L5" s="17"/>
    </row>
    <row r="6" spans="1:46" s="1" customFormat="1" ht="12" customHeight="1">
      <c r="B6" s="17"/>
      <c r="D6" s="24" t="s">
        <v>15</v>
      </c>
      <c r="L6" s="17"/>
    </row>
    <row r="7" spans="1:46" s="1" customFormat="1" ht="14.4" customHeight="1">
      <c r="B7" s="17"/>
      <c r="E7" s="212" t="str">
        <f>'Rekapitulácia stavby'!K6</f>
        <v>Stavebné úpravy sociálnych buniek na 1-5.NP objektu Karpatská 3116/9</v>
      </c>
      <c r="F7" s="213"/>
      <c r="G7" s="213"/>
      <c r="H7" s="213"/>
      <c r="L7" s="17"/>
    </row>
    <row r="8" spans="1:46" s="2" customFormat="1" ht="12" customHeight="1">
      <c r="A8" s="29"/>
      <c r="B8" s="30"/>
      <c r="C8" s="29"/>
      <c r="D8" s="24" t="s">
        <v>95</v>
      </c>
      <c r="E8" s="29"/>
      <c r="F8" s="29"/>
      <c r="G8" s="29"/>
      <c r="H8" s="29"/>
      <c r="I8" s="29"/>
      <c r="J8" s="29"/>
      <c r="K8" s="29"/>
      <c r="L8" s="39"/>
      <c r="S8" s="29"/>
      <c r="T8" s="29"/>
      <c r="U8" s="29"/>
      <c r="V8" s="29"/>
      <c r="W8" s="29"/>
      <c r="X8" s="29"/>
      <c r="Y8" s="29"/>
      <c r="Z8" s="29"/>
      <c r="AA8" s="29"/>
      <c r="AB8" s="29"/>
      <c r="AC8" s="29"/>
      <c r="AD8" s="29"/>
      <c r="AE8" s="29"/>
    </row>
    <row r="9" spans="1:46" s="2" customFormat="1" ht="14.4" customHeight="1">
      <c r="A9" s="29"/>
      <c r="B9" s="30"/>
      <c r="C9" s="29"/>
      <c r="D9" s="29"/>
      <c r="E9" s="173" t="s">
        <v>96</v>
      </c>
      <c r="F9" s="214"/>
      <c r="G9" s="214"/>
      <c r="H9" s="214"/>
      <c r="I9" s="29"/>
      <c r="J9" s="29"/>
      <c r="K9" s="29"/>
      <c r="L9" s="39"/>
      <c r="S9" s="29"/>
      <c r="T9" s="29"/>
      <c r="U9" s="29"/>
      <c r="V9" s="29"/>
      <c r="W9" s="29"/>
      <c r="X9" s="29"/>
      <c r="Y9" s="29"/>
      <c r="Z9" s="29"/>
      <c r="AA9" s="29"/>
      <c r="AB9" s="29"/>
      <c r="AC9" s="29"/>
      <c r="AD9" s="29"/>
      <c r="AE9" s="29"/>
    </row>
    <row r="10" spans="1:46" s="2" customFormat="1" ht="10.199999999999999">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c r="A11" s="29"/>
      <c r="B11" s="30"/>
      <c r="C11" s="29"/>
      <c r="D11" s="24" t="s">
        <v>17</v>
      </c>
      <c r="E11" s="29"/>
      <c r="F11" s="22" t="s">
        <v>1</v>
      </c>
      <c r="G11" s="29"/>
      <c r="H11" s="29"/>
      <c r="I11" s="24" t="s">
        <v>18</v>
      </c>
      <c r="J11" s="22" t="s">
        <v>1</v>
      </c>
      <c r="K11" s="29"/>
      <c r="L11" s="39"/>
      <c r="S11" s="29"/>
      <c r="T11" s="29"/>
      <c r="U11" s="29"/>
      <c r="V11" s="29"/>
      <c r="W11" s="29"/>
      <c r="X11" s="29"/>
      <c r="Y11" s="29"/>
      <c r="Z11" s="29"/>
      <c r="AA11" s="29"/>
      <c r="AB11" s="29"/>
      <c r="AC11" s="29"/>
      <c r="AD11" s="29"/>
      <c r="AE11" s="29"/>
    </row>
    <row r="12" spans="1:46" s="2" customFormat="1" ht="12" customHeight="1">
      <c r="A12" s="29"/>
      <c r="B12" s="30"/>
      <c r="C12" s="29"/>
      <c r="D12" s="24" t="s">
        <v>19</v>
      </c>
      <c r="E12" s="29"/>
      <c r="F12" s="22" t="s">
        <v>20</v>
      </c>
      <c r="G12" s="29"/>
      <c r="H12" s="29"/>
      <c r="I12" s="24" t="s">
        <v>21</v>
      </c>
      <c r="J12" s="52" t="str">
        <f>'Rekapitulácia stavby'!AN8</f>
        <v>31. 8. 2020</v>
      </c>
      <c r="K12" s="29"/>
      <c r="L12" s="39"/>
      <c r="S12" s="29"/>
      <c r="T12" s="29"/>
      <c r="U12" s="29"/>
      <c r="V12" s="29"/>
      <c r="W12" s="29"/>
      <c r="X12" s="29"/>
      <c r="Y12" s="29"/>
      <c r="Z12" s="29"/>
      <c r="AA12" s="29"/>
      <c r="AB12" s="29"/>
      <c r="AC12" s="29"/>
      <c r="AD12" s="29"/>
      <c r="AE12" s="29"/>
    </row>
    <row r="13" spans="1:46" s="2" customFormat="1" ht="10.8" customHeight="1">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c r="A14" s="29"/>
      <c r="B14" s="30"/>
      <c r="C14" s="29"/>
      <c r="D14" s="24" t="s">
        <v>23</v>
      </c>
      <c r="E14" s="29"/>
      <c r="F14" s="29"/>
      <c r="G14" s="29"/>
      <c r="H14" s="29"/>
      <c r="I14" s="24" t="s">
        <v>24</v>
      </c>
      <c r="J14" s="22" t="s">
        <v>1</v>
      </c>
      <c r="K14" s="29"/>
      <c r="L14" s="39"/>
      <c r="S14" s="29"/>
      <c r="T14" s="29"/>
      <c r="U14" s="29"/>
      <c r="V14" s="29"/>
      <c r="W14" s="29"/>
      <c r="X14" s="29"/>
      <c r="Y14" s="29"/>
      <c r="Z14" s="29"/>
      <c r="AA14" s="29"/>
      <c r="AB14" s="29"/>
      <c r="AC14" s="29"/>
      <c r="AD14" s="29"/>
      <c r="AE14" s="29"/>
    </row>
    <row r="15" spans="1:46" s="2" customFormat="1" ht="18" customHeight="1">
      <c r="A15" s="29"/>
      <c r="B15" s="30"/>
      <c r="C15" s="29"/>
      <c r="D15" s="29"/>
      <c r="E15" s="22" t="s">
        <v>25</v>
      </c>
      <c r="F15" s="29"/>
      <c r="G15" s="29"/>
      <c r="H15" s="29"/>
      <c r="I15" s="24" t="s">
        <v>26</v>
      </c>
      <c r="J15" s="22" t="s">
        <v>1</v>
      </c>
      <c r="K15" s="29"/>
      <c r="L15" s="39"/>
      <c r="S15" s="29"/>
      <c r="T15" s="29"/>
      <c r="U15" s="29"/>
      <c r="V15" s="29"/>
      <c r="W15" s="29"/>
      <c r="X15" s="29"/>
      <c r="Y15" s="29"/>
      <c r="Z15" s="29"/>
      <c r="AA15" s="29"/>
      <c r="AB15" s="29"/>
      <c r="AC15" s="29"/>
      <c r="AD15" s="29"/>
      <c r="AE15" s="29"/>
    </row>
    <row r="16" spans="1:46" s="2" customFormat="1" ht="6.9" customHeight="1">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c r="A17" s="29"/>
      <c r="B17" s="30"/>
      <c r="C17" s="29"/>
      <c r="D17" s="24" t="s">
        <v>27</v>
      </c>
      <c r="E17" s="29"/>
      <c r="F17" s="29"/>
      <c r="G17" s="29"/>
      <c r="H17" s="29"/>
      <c r="I17" s="24" t="s">
        <v>24</v>
      </c>
      <c r="J17" s="25" t="str">
        <f>'Rekapitulácia stavby'!AN13</f>
        <v>Vyplň údaj</v>
      </c>
      <c r="K17" s="29"/>
      <c r="L17" s="39"/>
      <c r="S17" s="29"/>
      <c r="T17" s="29"/>
      <c r="U17" s="29"/>
      <c r="V17" s="29"/>
      <c r="W17" s="29"/>
      <c r="X17" s="29"/>
      <c r="Y17" s="29"/>
      <c r="Z17" s="29"/>
      <c r="AA17" s="29"/>
      <c r="AB17" s="29"/>
      <c r="AC17" s="29"/>
      <c r="AD17" s="29"/>
      <c r="AE17" s="29"/>
    </row>
    <row r="18" spans="1:31" s="2" customFormat="1" ht="18" customHeight="1">
      <c r="A18" s="29"/>
      <c r="B18" s="30"/>
      <c r="C18" s="29"/>
      <c r="D18" s="29"/>
      <c r="E18" s="215" t="str">
        <f>'Rekapitulácia stavby'!E14</f>
        <v>Vyplň údaj</v>
      </c>
      <c r="F18" s="195"/>
      <c r="G18" s="195"/>
      <c r="H18" s="195"/>
      <c r="I18" s="24" t="s">
        <v>26</v>
      </c>
      <c r="J18" s="25" t="str">
        <f>'Rekapitulácia stavby'!AN14</f>
        <v>Vyplň údaj</v>
      </c>
      <c r="K18" s="29"/>
      <c r="L18" s="39"/>
      <c r="S18" s="29"/>
      <c r="T18" s="29"/>
      <c r="U18" s="29"/>
      <c r="V18" s="29"/>
      <c r="W18" s="29"/>
      <c r="X18" s="29"/>
      <c r="Y18" s="29"/>
      <c r="Z18" s="29"/>
      <c r="AA18" s="29"/>
      <c r="AB18" s="29"/>
      <c r="AC18" s="29"/>
      <c r="AD18" s="29"/>
      <c r="AE18" s="29"/>
    </row>
    <row r="19" spans="1:31" s="2" customFormat="1" ht="6.9" customHeight="1">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c r="A20" s="29"/>
      <c r="B20" s="30"/>
      <c r="C20" s="29"/>
      <c r="D20" s="24" t="s">
        <v>29</v>
      </c>
      <c r="E20" s="29"/>
      <c r="F20" s="29"/>
      <c r="G20" s="29"/>
      <c r="H20" s="29"/>
      <c r="I20" s="24" t="s">
        <v>24</v>
      </c>
      <c r="J20" s="22" t="s">
        <v>1</v>
      </c>
      <c r="K20" s="29"/>
      <c r="L20" s="39"/>
      <c r="S20" s="29"/>
      <c r="T20" s="29"/>
      <c r="U20" s="29"/>
      <c r="V20" s="29"/>
      <c r="W20" s="29"/>
      <c r="X20" s="29"/>
      <c r="Y20" s="29"/>
      <c r="Z20" s="29"/>
      <c r="AA20" s="29"/>
      <c r="AB20" s="29"/>
      <c r="AC20" s="29"/>
      <c r="AD20" s="29"/>
      <c r="AE20" s="29"/>
    </row>
    <row r="21" spans="1:31" s="2" customFormat="1" ht="18" customHeight="1">
      <c r="A21" s="29"/>
      <c r="B21" s="30"/>
      <c r="C21" s="29"/>
      <c r="D21" s="29"/>
      <c r="E21" s="22" t="s">
        <v>31</v>
      </c>
      <c r="F21" s="29"/>
      <c r="G21" s="29"/>
      <c r="H21" s="29"/>
      <c r="I21" s="24" t="s">
        <v>26</v>
      </c>
      <c r="J21" s="22" t="s">
        <v>1</v>
      </c>
      <c r="K21" s="29"/>
      <c r="L21" s="39"/>
      <c r="S21" s="29"/>
      <c r="T21" s="29"/>
      <c r="U21" s="29"/>
      <c r="V21" s="29"/>
      <c r="W21" s="29"/>
      <c r="X21" s="29"/>
      <c r="Y21" s="29"/>
      <c r="Z21" s="29"/>
      <c r="AA21" s="29"/>
      <c r="AB21" s="29"/>
      <c r="AC21" s="29"/>
      <c r="AD21" s="29"/>
      <c r="AE21" s="29"/>
    </row>
    <row r="22" spans="1:31" s="2" customFormat="1" ht="6.9" customHeight="1">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c r="A23" s="29"/>
      <c r="B23" s="30"/>
      <c r="C23" s="29"/>
      <c r="D23" s="24" t="s">
        <v>32</v>
      </c>
      <c r="E23" s="29"/>
      <c r="F23" s="29"/>
      <c r="G23" s="29"/>
      <c r="H23" s="29"/>
      <c r="I23" s="24" t="s">
        <v>24</v>
      </c>
      <c r="J23" s="22" t="s">
        <v>1</v>
      </c>
      <c r="K23" s="29"/>
      <c r="L23" s="39"/>
      <c r="S23" s="29"/>
      <c r="T23" s="29"/>
      <c r="U23" s="29"/>
      <c r="V23" s="29"/>
      <c r="W23" s="29"/>
      <c r="X23" s="29"/>
      <c r="Y23" s="29"/>
      <c r="Z23" s="29"/>
      <c r="AA23" s="29"/>
      <c r="AB23" s="29"/>
      <c r="AC23" s="29"/>
      <c r="AD23" s="29"/>
      <c r="AE23" s="29"/>
    </row>
    <row r="24" spans="1:31" s="2" customFormat="1" ht="18" customHeight="1">
      <c r="A24" s="29"/>
      <c r="B24" s="30"/>
      <c r="C24" s="29"/>
      <c r="D24" s="29"/>
      <c r="E24" s="22" t="s">
        <v>33</v>
      </c>
      <c r="F24" s="29"/>
      <c r="G24" s="29"/>
      <c r="H24" s="29"/>
      <c r="I24" s="24" t="s">
        <v>26</v>
      </c>
      <c r="J24" s="22" t="s">
        <v>1</v>
      </c>
      <c r="K24" s="29"/>
      <c r="L24" s="39"/>
      <c r="S24" s="29"/>
      <c r="T24" s="29"/>
      <c r="U24" s="29"/>
      <c r="V24" s="29"/>
      <c r="W24" s="29"/>
      <c r="X24" s="29"/>
      <c r="Y24" s="29"/>
      <c r="Z24" s="29"/>
      <c r="AA24" s="29"/>
      <c r="AB24" s="29"/>
      <c r="AC24" s="29"/>
      <c r="AD24" s="29"/>
      <c r="AE24" s="29"/>
    </row>
    <row r="25" spans="1:31" s="2" customFormat="1" ht="6.9" customHeight="1">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c r="A26" s="29"/>
      <c r="B26" s="30"/>
      <c r="C26" s="29"/>
      <c r="D26" s="24" t="s">
        <v>34</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4.4" customHeight="1">
      <c r="A27" s="91"/>
      <c r="B27" s="92"/>
      <c r="C27" s="91"/>
      <c r="D27" s="91"/>
      <c r="E27" s="200" t="s">
        <v>1</v>
      </c>
      <c r="F27" s="200"/>
      <c r="G27" s="200"/>
      <c r="H27" s="200"/>
      <c r="I27" s="91"/>
      <c r="J27" s="91"/>
      <c r="K27" s="91"/>
      <c r="L27" s="93"/>
      <c r="S27" s="91"/>
      <c r="T27" s="91"/>
      <c r="U27" s="91"/>
      <c r="V27" s="91"/>
      <c r="W27" s="91"/>
      <c r="X27" s="91"/>
      <c r="Y27" s="91"/>
      <c r="Z27" s="91"/>
      <c r="AA27" s="91"/>
      <c r="AB27" s="91"/>
      <c r="AC27" s="91"/>
      <c r="AD27" s="91"/>
      <c r="AE27" s="91"/>
    </row>
    <row r="28" spans="1:31" s="2" customFormat="1" ht="6.9" customHeight="1">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 customHeight="1">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c r="A30" s="29"/>
      <c r="B30" s="30"/>
      <c r="C30" s="29"/>
      <c r="D30" s="94" t="s">
        <v>36</v>
      </c>
      <c r="E30" s="29"/>
      <c r="F30" s="29"/>
      <c r="G30" s="29"/>
      <c r="H30" s="29"/>
      <c r="I30" s="29"/>
      <c r="J30" s="68">
        <f>ROUND(J133, 2)</f>
        <v>0</v>
      </c>
      <c r="K30" s="29"/>
      <c r="L30" s="39"/>
      <c r="S30" s="29"/>
      <c r="T30" s="29"/>
      <c r="U30" s="29"/>
      <c r="V30" s="29"/>
      <c r="W30" s="29"/>
      <c r="X30" s="29"/>
      <c r="Y30" s="29"/>
      <c r="Z30" s="29"/>
      <c r="AA30" s="29"/>
      <c r="AB30" s="29"/>
      <c r="AC30" s="29"/>
      <c r="AD30" s="29"/>
      <c r="AE30" s="29"/>
    </row>
    <row r="31" spans="1:31" s="2" customFormat="1" ht="6.9" customHeight="1">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 customHeight="1">
      <c r="A32" s="29"/>
      <c r="B32" s="30"/>
      <c r="C32" s="29"/>
      <c r="D32" s="29"/>
      <c r="E32" s="29"/>
      <c r="F32" s="33" t="s">
        <v>38</v>
      </c>
      <c r="G32" s="29"/>
      <c r="H32" s="29"/>
      <c r="I32" s="33" t="s">
        <v>37</v>
      </c>
      <c r="J32" s="33" t="s">
        <v>39</v>
      </c>
      <c r="K32" s="29"/>
      <c r="L32" s="39"/>
      <c r="S32" s="29"/>
      <c r="T32" s="29"/>
      <c r="U32" s="29"/>
      <c r="V32" s="29"/>
      <c r="W32" s="29"/>
      <c r="X32" s="29"/>
      <c r="Y32" s="29"/>
      <c r="Z32" s="29"/>
      <c r="AA32" s="29"/>
      <c r="AB32" s="29"/>
      <c r="AC32" s="29"/>
      <c r="AD32" s="29"/>
      <c r="AE32" s="29"/>
    </row>
    <row r="33" spans="1:31" s="2" customFormat="1" ht="14.4" customHeight="1">
      <c r="A33" s="29"/>
      <c r="B33" s="30"/>
      <c r="C33" s="29"/>
      <c r="D33" s="95" t="s">
        <v>40</v>
      </c>
      <c r="E33" s="24" t="s">
        <v>41</v>
      </c>
      <c r="F33" s="96">
        <f>ROUND((SUM(BE133:BE243)),  2)</f>
        <v>0</v>
      </c>
      <c r="G33" s="29"/>
      <c r="H33" s="29"/>
      <c r="I33" s="97">
        <v>0.2</v>
      </c>
      <c r="J33" s="96">
        <f>ROUND(((SUM(BE133:BE243))*I33),  2)</f>
        <v>0</v>
      </c>
      <c r="K33" s="29"/>
      <c r="L33" s="39"/>
      <c r="S33" s="29"/>
      <c r="T33" s="29"/>
      <c r="U33" s="29"/>
      <c r="V33" s="29"/>
      <c r="W33" s="29"/>
      <c r="X33" s="29"/>
      <c r="Y33" s="29"/>
      <c r="Z33" s="29"/>
      <c r="AA33" s="29"/>
      <c r="AB33" s="29"/>
      <c r="AC33" s="29"/>
      <c r="AD33" s="29"/>
      <c r="AE33" s="29"/>
    </row>
    <row r="34" spans="1:31" s="2" customFormat="1" ht="14.4" customHeight="1">
      <c r="A34" s="29"/>
      <c r="B34" s="30"/>
      <c r="C34" s="29"/>
      <c r="D34" s="29"/>
      <c r="E34" s="24" t="s">
        <v>42</v>
      </c>
      <c r="F34" s="96">
        <f>ROUND((SUM(BF133:BF243)),  2)</f>
        <v>0</v>
      </c>
      <c r="G34" s="29"/>
      <c r="H34" s="29"/>
      <c r="I34" s="97">
        <v>0.2</v>
      </c>
      <c r="J34" s="96">
        <f>ROUND(((SUM(BF133:BF243))*I34),  2)</f>
        <v>0</v>
      </c>
      <c r="K34" s="29"/>
      <c r="L34" s="39"/>
      <c r="S34" s="29"/>
      <c r="T34" s="29"/>
      <c r="U34" s="29"/>
      <c r="V34" s="29"/>
      <c r="W34" s="29"/>
      <c r="X34" s="29"/>
      <c r="Y34" s="29"/>
      <c r="Z34" s="29"/>
      <c r="AA34" s="29"/>
      <c r="AB34" s="29"/>
      <c r="AC34" s="29"/>
      <c r="AD34" s="29"/>
      <c r="AE34" s="29"/>
    </row>
    <row r="35" spans="1:31" s="2" customFormat="1" ht="14.4" hidden="1" customHeight="1">
      <c r="A35" s="29"/>
      <c r="B35" s="30"/>
      <c r="C35" s="29"/>
      <c r="D35" s="29"/>
      <c r="E35" s="24" t="s">
        <v>43</v>
      </c>
      <c r="F35" s="96">
        <f>ROUND((SUM(BG133:BG243)),  2)</f>
        <v>0</v>
      </c>
      <c r="G35" s="29"/>
      <c r="H35" s="29"/>
      <c r="I35" s="97">
        <v>0.2</v>
      </c>
      <c r="J35" s="96">
        <f>0</f>
        <v>0</v>
      </c>
      <c r="K35" s="29"/>
      <c r="L35" s="39"/>
      <c r="S35" s="29"/>
      <c r="T35" s="29"/>
      <c r="U35" s="29"/>
      <c r="V35" s="29"/>
      <c r="W35" s="29"/>
      <c r="X35" s="29"/>
      <c r="Y35" s="29"/>
      <c r="Z35" s="29"/>
      <c r="AA35" s="29"/>
      <c r="AB35" s="29"/>
      <c r="AC35" s="29"/>
      <c r="AD35" s="29"/>
      <c r="AE35" s="29"/>
    </row>
    <row r="36" spans="1:31" s="2" customFormat="1" ht="14.4" hidden="1" customHeight="1">
      <c r="A36" s="29"/>
      <c r="B36" s="30"/>
      <c r="C36" s="29"/>
      <c r="D36" s="29"/>
      <c r="E36" s="24" t="s">
        <v>44</v>
      </c>
      <c r="F36" s="96">
        <f>ROUND((SUM(BH133:BH243)),  2)</f>
        <v>0</v>
      </c>
      <c r="G36" s="29"/>
      <c r="H36" s="29"/>
      <c r="I36" s="97">
        <v>0.2</v>
      </c>
      <c r="J36" s="96">
        <f>0</f>
        <v>0</v>
      </c>
      <c r="K36" s="29"/>
      <c r="L36" s="39"/>
      <c r="S36" s="29"/>
      <c r="T36" s="29"/>
      <c r="U36" s="29"/>
      <c r="V36" s="29"/>
      <c r="W36" s="29"/>
      <c r="X36" s="29"/>
      <c r="Y36" s="29"/>
      <c r="Z36" s="29"/>
      <c r="AA36" s="29"/>
      <c r="AB36" s="29"/>
      <c r="AC36" s="29"/>
      <c r="AD36" s="29"/>
      <c r="AE36" s="29"/>
    </row>
    <row r="37" spans="1:31" s="2" customFormat="1" ht="14.4" hidden="1" customHeight="1">
      <c r="A37" s="29"/>
      <c r="B37" s="30"/>
      <c r="C37" s="29"/>
      <c r="D37" s="29"/>
      <c r="E37" s="24" t="s">
        <v>45</v>
      </c>
      <c r="F37" s="96">
        <f>ROUND((SUM(BI133:BI243)),  2)</f>
        <v>0</v>
      </c>
      <c r="G37" s="29"/>
      <c r="H37" s="29"/>
      <c r="I37" s="97">
        <v>0</v>
      </c>
      <c r="J37" s="96">
        <f>0</f>
        <v>0</v>
      </c>
      <c r="K37" s="29"/>
      <c r="L37" s="39"/>
      <c r="S37" s="29"/>
      <c r="T37" s="29"/>
      <c r="U37" s="29"/>
      <c r="V37" s="29"/>
      <c r="W37" s="29"/>
      <c r="X37" s="29"/>
      <c r="Y37" s="29"/>
      <c r="Z37" s="29"/>
      <c r="AA37" s="29"/>
      <c r="AB37" s="29"/>
      <c r="AC37" s="29"/>
      <c r="AD37" s="29"/>
      <c r="AE37" s="29"/>
    </row>
    <row r="38" spans="1:31" s="2" customFormat="1" ht="6.9" customHeight="1">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c r="A39" s="29"/>
      <c r="B39" s="30"/>
      <c r="C39" s="98"/>
      <c r="D39" s="99" t="s">
        <v>46</v>
      </c>
      <c r="E39" s="57"/>
      <c r="F39" s="57"/>
      <c r="G39" s="100" t="s">
        <v>47</v>
      </c>
      <c r="H39" s="101" t="s">
        <v>48</v>
      </c>
      <c r="I39" s="57"/>
      <c r="J39" s="102">
        <f>SUM(J30:J37)</f>
        <v>0</v>
      </c>
      <c r="K39" s="103"/>
      <c r="L39" s="39"/>
      <c r="S39" s="29"/>
      <c r="T39" s="29"/>
      <c r="U39" s="29"/>
      <c r="V39" s="29"/>
      <c r="W39" s="29"/>
      <c r="X39" s="29"/>
      <c r="Y39" s="29"/>
      <c r="Z39" s="29"/>
      <c r="AA39" s="29"/>
      <c r="AB39" s="29"/>
      <c r="AC39" s="29"/>
      <c r="AD39" s="29"/>
      <c r="AE39" s="29"/>
    </row>
    <row r="40" spans="1:31" s="2" customFormat="1" ht="14.4" customHeight="1">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 customHeight="1">
      <c r="B41" s="17"/>
      <c r="L41" s="17"/>
    </row>
    <row r="42" spans="1:31" s="1" customFormat="1" ht="14.4" customHeight="1">
      <c r="B42" s="17"/>
      <c r="L42" s="17"/>
    </row>
    <row r="43" spans="1:31" s="1" customFormat="1" ht="14.4" customHeight="1">
      <c r="B43" s="17"/>
      <c r="L43" s="17"/>
    </row>
    <row r="44" spans="1:31" s="1" customFormat="1" ht="14.4" customHeight="1">
      <c r="B44" s="17"/>
      <c r="L44" s="17"/>
    </row>
    <row r="45" spans="1:31" s="1" customFormat="1" ht="14.4" customHeight="1">
      <c r="B45" s="17"/>
      <c r="L45" s="17"/>
    </row>
    <row r="46" spans="1:31" s="1" customFormat="1" ht="14.4" customHeight="1">
      <c r="B46" s="17"/>
      <c r="L46" s="17"/>
    </row>
    <row r="47" spans="1:31" s="1" customFormat="1" ht="14.4" customHeight="1">
      <c r="B47" s="17"/>
      <c r="L47" s="17"/>
    </row>
    <row r="48" spans="1:31" s="1" customFormat="1" ht="14.4" customHeight="1">
      <c r="B48" s="17"/>
      <c r="L48" s="17"/>
    </row>
    <row r="49" spans="1:31" s="1" customFormat="1" ht="14.4" customHeight="1">
      <c r="B49" s="17"/>
      <c r="L49" s="17"/>
    </row>
    <row r="50" spans="1:31" s="2" customFormat="1" ht="14.4" customHeight="1">
      <c r="B50" s="39"/>
      <c r="D50" s="40" t="s">
        <v>49</v>
      </c>
      <c r="E50" s="41"/>
      <c r="F50" s="41"/>
      <c r="G50" s="40" t="s">
        <v>50</v>
      </c>
      <c r="H50" s="41"/>
      <c r="I50" s="41"/>
      <c r="J50" s="41"/>
      <c r="K50" s="41"/>
      <c r="L50" s="39"/>
    </row>
    <row r="51" spans="1:31" ht="10.199999999999999">
      <c r="B51" s="17"/>
      <c r="L51" s="17"/>
    </row>
    <row r="52" spans="1:31" ht="10.199999999999999">
      <c r="B52" s="17"/>
      <c r="L52" s="17"/>
    </row>
    <row r="53" spans="1:31" ht="10.199999999999999">
      <c r="B53" s="17"/>
      <c r="L53" s="17"/>
    </row>
    <row r="54" spans="1:31" ht="10.199999999999999">
      <c r="B54" s="17"/>
      <c r="L54" s="17"/>
    </row>
    <row r="55" spans="1:31" ht="10.199999999999999">
      <c r="B55" s="17"/>
      <c r="L55" s="17"/>
    </row>
    <row r="56" spans="1:31" ht="10.199999999999999">
      <c r="B56" s="17"/>
      <c r="L56" s="17"/>
    </row>
    <row r="57" spans="1:31" ht="10.199999999999999">
      <c r="B57" s="17"/>
      <c r="L57" s="17"/>
    </row>
    <row r="58" spans="1:31" ht="10.199999999999999">
      <c r="B58" s="17"/>
      <c r="L58" s="17"/>
    </row>
    <row r="59" spans="1:31" ht="10.199999999999999">
      <c r="B59" s="17"/>
      <c r="L59" s="17"/>
    </row>
    <row r="60" spans="1:31" ht="10.199999999999999">
      <c r="B60" s="17"/>
      <c r="L60" s="17"/>
    </row>
    <row r="61" spans="1:31" s="2" customFormat="1" ht="13.2">
      <c r="A61" s="29"/>
      <c r="B61" s="30"/>
      <c r="C61" s="29"/>
      <c r="D61" s="42" t="s">
        <v>51</v>
      </c>
      <c r="E61" s="32"/>
      <c r="F61" s="104" t="s">
        <v>52</v>
      </c>
      <c r="G61" s="42" t="s">
        <v>51</v>
      </c>
      <c r="H61" s="32"/>
      <c r="I61" s="32"/>
      <c r="J61" s="105" t="s">
        <v>52</v>
      </c>
      <c r="K61" s="32"/>
      <c r="L61" s="39"/>
      <c r="S61" s="29"/>
      <c r="T61" s="29"/>
      <c r="U61" s="29"/>
      <c r="V61" s="29"/>
      <c r="W61" s="29"/>
      <c r="X61" s="29"/>
      <c r="Y61" s="29"/>
      <c r="Z61" s="29"/>
      <c r="AA61" s="29"/>
      <c r="AB61" s="29"/>
      <c r="AC61" s="29"/>
      <c r="AD61" s="29"/>
      <c r="AE61" s="29"/>
    </row>
    <row r="62" spans="1:31" ht="10.199999999999999">
      <c r="B62" s="17"/>
      <c r="L62" s="17"/>
    </row>
    <row r="63" spans="1:31" ht="10.199999999999999">
      <c r="B63" s="17"/>
      <c r="L63" s="17"/>
    </row>
    <row r="64" spans="1:31" ht="10.199999999999999">
      <c r="B64" s="17"/>
      <c r="L64" s="17"/>
    </row>
    <row r="65" spans="1:31" s="2" customFormat="1" ht="13.2">
      <c r="A65" s="29"/>
      <c r="B65" s="30"/>
      <c r="C65" s="29"/>
      <c r="D65" s="40" t="s">
        <v>53</v>
      </c>
      <c r="E65" s="43"/>
      <c r="F65" s="43"/>
      <c r="G65" s="40" t="s">
        <v>54</v>
      </c>
      <c r="H65" s="43"/>
      <c r="I65" s="43"/>
      <c r="J65" s="43"/>
      <c r="K65" s="43"/>
      <c r="L65" s="39"/>
      <c r="S65" s="29"/>
      <c r="T65" s="29"/>
      <c r="U65" s="29"/>
      <c r="V65" s="29"/>
      <c r="W65" s="29"/>
      <c r="X65" s="29"/>
      <c r="Y65" s="29"/>
      <c r="Z65" s="29"/>
      <c r="AA65" s="29"/>
      <c r="AB65" s="29"/>
      <c r="AC65" s="29"/>
      <c r="AD65" s="29"/>
      <c r="AE65" s="29"/>
    </row>
    <row r="66" spans="1:31" ht="10.199999999999999">
      <c r="B66" s="17"/>
      <c r="L66" s="17"/>
    </row>
    <row r="67" spans="1:31" ht="10.199999999999999">
      <c r="B67" s="17"/>
      <c r="L67" s="17"/>
    </row>
    <row r="68" spans="1:31" ht="10.199999999999999">
      <c r="B68" s="17"/>
      <c r="L68" s="17"/>
    </row>
    <row r="69" spans="1:31" ht="10.199999999999999">
      <c r="B69" s="17"/>
      <c r="L69" s="17"/>
    </row>
    <row r="70" spans="1:31" ht="10.199999999999999">
      <c r="B70" s="17"/>
      <c r="L70" s="17"/>
    </row>
    <row r="71" spans="1:31" ht="10.199999999999999">
      <c r="B71" s="17"/>
      <c r="L71" s="17"/>
    </row>
    <row r="72" spans="1:31" ht="10.199999999999999">
      <c r="B72" s="17"/>
      <c r="L72" s="17"/>
    </row>
    <row r="73" spans="1:31" ht="10.199999999999999">
      <c r="B73" s="17"/>
      <c r="L73" s="17"/>
    </row>
    <row r="74" spans="1:31" ht="10.199999999999999">
      <c r="B74" s="17"/>
      <c r="L74" s="17"/>
    </row>
    <row r="75" spans="1:31" ht="10.199999999999999">
      <c r="B75" s="17"/>
      <c r="L75" s="17"/>
    </row>
    <row r="76" spans="1:31" s="2" customFormat="1" ht="13.2">
      <c r="A76" s="29"/>
      <c r="B76" s="30"/>
      <c r="C76" s="29"/>
      <c r="D76" s="42" t="s">
        <v>51</v>
      </c>
      <c r="E76" s="32"/>
      <c r="F76" s="104" t="s">
        <v>52</v>
      </c>
      <c r="G76" s="42" t="s">
        <v>51</v>
      </c>
      <c r="H76" s="32"/>
      <c r="I76" s="32"/>
      <c r="J76" s="105" t="s">
        <v>52</v>
      </c>
      <c r="K76" s="32"/>
      <c r="L76" s="39"/>
      <c r="S76" s="29"/>
      <c r="T76" s="29"/>
      <c r="U76" s="29"/>
      <c r="V76" s="29"/>
      <c r="W76" s="29"/>
      <c r="X76" s="29"/>
      <c r="Y76" s="29"/>
      <c r="Z76" s="29"/>
      <c r="AA76" s="29"/>
      <c r="AB76" s="29"/>
      <c r="AC76" s="29"/>
      <c r="AD76" s="29"/>
      <c r="AE76" s="29"/>
    </row>
    <row r="77" spans="1:31" s="2" customFormat="1" ht="14.4" customHeight="1">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 customHeight="1">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 customHeight="1">
      <c r="A82" s="29"/>
      <c r="B82" s="30"/>
      <c r="C82" s="18" t="s">
        <v>97</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 customHeight="1">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c r="A84" s="29"/>
      <c r="B84" s="30"/>
      <c r="C84" s="24" t="s">
        <v>15</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4.4" customHeight="1">
      <c r="A85" s="29"/>
      <c r="B85" s="30"/>
      <c r="C85" s="29"/>
      <c r="D85" s="29"/>
      <c r="E85" s="212" t="str">
        <f>E7</f>
        <v>Stavebné úpravy sociálnych buniek na 1-5.NP objektu Karpatská 3116/9</v>
      </c>
      <c r="F85" s="213"/>
      <c r="G85" s="213"/>
      <c r="H85" s="213"/>
      <c r="I85" s="29"/>
      <c r="J85" s="29"/>
      <c r="K85" s="29"/>
      <c r="L85" s="39"/>
      <c r="S85" s="29"/>
      <c r="T85" s="29"/>
      <c r="U85" s="29"/>
      <c r="V85" s="29"/>
      <c r="W85" s="29"/>
      <c r="X85" s="29"/>
      <c r="Y85" s="29"/>
      <c r="Z85" s="29"/>
      <c r="AA85" s="29"/>
      <c r="AB85" s="29"/>
      <c r="AC85" s="29"/>
      <c r="AD85" s="29"/>
      <c r="AE85" s="29"/>
    </row>
    <row r="86" spans="1:47" s="2" customFormat="1" ht="12" customHeight="1">
      <c r="A86" s="29"/>
      <c r="B86" s="30"/>
      <c r="C86" s="24" t="s">
        <v>95</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4.4" customHeight="1">
      <c r="A87" s="29"/>
      <c r="B87" s="30"/>
      <c r="C87" s="29"/>
      <c r="D87" s="29"/>
      <c r="E87" s="173" t="str">
        <f>E9</f>
        <v>a1 - stavebná časť</v>
      </c>
      <c r="F87" s="214"/>
      <c r="G87" s="214"/>
      <c r="H87" s="214"/>
      <c r="I87" s="29"/>
      <c r="J87" s="29"/>
      <c r="K87" s="29"/>
      <c r="L87" s="39"/>
      <c r="S87" s="29"/>
      <c r="T87" s="29"/>
      <c r="U87" s="29"/>
      <c r="V87" s="29"/>
      <c r="W87" s="29"/>
      <c r="X87" s="29"/>
      <c r="Y87" s="29"/>
      <c r="Z87" s="29"/>
      <c r="AA87" s="29"/>
      <c r="AB87" s="29"/>
      <c r="AC87" s="29"/>
      <c r="AD87" s="29"/>
      <c r="AE87" s="29"/>
    </row>
    <row r="88" spans="1:47" s="2" customFormat="1" ht="6.9" customHeight="1">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c r="A89" s="29"/>
      <c r="B89" s="30"/>
      <c r="C89" s="24" t="s">
        <v>19</v>
      </c>
      <c r="D89" s="29"/>
      <c r="E89" s="29"/>
      <c r="F89" s="22" t="str">
        <f>F12</f>
        <v>Karpatská 3116/9</v>
      </c>
      <c r="G89" s="29"/>
      <c r="H89" s="29"/>
      <c r="I89" s="24" t="s">
        <v>21</v>
      </c>
      <c r="J89" s="52" t="str">
        <f>IF(J12="","",J12)</f>
        <v>31. 8. 2020</v>
      </c>
      <c r="K89" s="29"/>
      <c r="L89" s="39"/>
      <c r="S89" s="29"/>
      <c r="T89" s="29"/>
      <c r="U89" s="29"/>
      <c r="V89" s="29"/>
      <c r="W89" s="29"/>
      <c r="X89" s="29"/>
      <c r="Y89" s="29"/>
      <c r="Z89" s="29"/>
      <c r="AA89" s="29"/>
      <c r="AB89" s="29"/>
      <c r="AC89" s="29"/>
      <c r="AD89" s="29"/>
      <c r="AE89" s="29"/>
    </row>
    <row r="90" spans="1:47" s="2" customFormat="1" ht="6.9" customHeight="1">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6.4" customHeight="1">
      <c r="A91" s="29"/>
      <c r="B91" s="30"/>
      <c r="C91" s="24" t="s">
        <v>23</v>
      </c>
      <c r="D91" s="29"/>
      <c r="E91" s="29"/>
      <c r="F91" s="22" t="str">
        <f>E15</f>
        <v>Žilinský samosprávny kraj, Žilina</v>
      </c>
      <c r="G91" s="29"/>
      <c r="H91" s="29"/>
      <c r="I91" s="24" t="s">
        <v>29</v>
      </c>
      <c r="J91" s="27" t="str">
        <f>E21</f>
        <v>PROPORTION s.r.o., Žilina</v>
      </c>
      <c r="K91" s="29"/>
      <c r="L91" s="39"/>
      <c r="S91" s="29"/>
      <c r="T91" s="29"/>
      <c r="U91" s="29"/>
      <c r="V91" s="29"/>
      <c r="W91" s="29"/>
      <c r="X91" s="29"/>
      <c r="Y91" s="29"/>
      <c r="Z91" s="29"/>
      <c r="AA91" s="29"/>
      <c r="AB91" s="29"/>
      <c r="AC91" s="29"/>
      <c r="AD91" s="29"/>
      <c r="AE91" s="29"/>
    </row>
    <row r="92" spans="1:47" s="2" customFormat="1" ht="15.6" customHeight="1">
      <c r="A92" s="29"/>
      <c r="B92" s="30"/>
      <c r="C92" s="24" t="s">
        <v>27</v>
      </c>
      <c r="D92" s="29"/>
      <c r="E92" s="29"/>
      <c r="F92" s="22" t="str">
        <f>IF(E18="","",E18)</f>
        <v>Vyplň údaj</v>
      </c>
      <c r="G92" s="29"/>
      <c r="H92" s="29"/>
      <c r="I92" s="24" t="s">
        <v>32</v>
      </c>
      <c r="J92" s="27" t="str">
        <f>E24</f>
        <v>Miroslav Holeš</v>
      </c>
      <c r="K92" s="29"/>
      <c r="L92" s="39"/>
      <c r="S92" s="29"/>
      <c r="T92" s="29"/>
      <c r="U92" s="29"/>
      <c r="V92" s="29"/>
      <c r="W92" s="29"/>
      <c r="X92" s="29"/>
      <c r="Y92" s="29"/>
      <c r="Z92" s="29"/>
      <c r="AA92" s="29"/>
      <c r="AB92" s="29"/>
      <c r="AC92" s="29"/>
      <c r="AD92" s="29"/>
      <c r="AE92" s="29"/>
    </row>
    <row r="93" spans="1:47" s="2" customFormat="1" ht="10.35" customHeight="1">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c r="A94" s="29"/>
      <c r="B94" s="30"/>
      <c r="C94" s="106" t="s">
        <v>98</v>
      </c>
      <c r="D94" s="98"/>
      <c r="E94" s="98"/>
      <c r="F94" s="98"/>
      <c r="G94" s="98"/>
      <c r="H94" s="98"/>
      <c r="I94" s="98"/>
      <c r="J94" s="107" t="s">
        <v>99</v>
      </c>
      <c r="K94" s="98"/>
      <c r="L94" s="39"/>
      <c r="S94" s="29"/>
      <c r="T94" s="29"/>
      <c r="U94" s="29"/>
      <c r="V94" s="29"/>
      <c r="W94" s="29"/>
      <c r="X94" s="29"/>
      <c r="Y94" s="29"/>
      <c r="Z94" s="29"/>
      <c r="AA94" s="29"/>
      <c r="AB94" s="29"/>
      <c r="AC94" s="29"/>
      <c r="AD94" s="29"/>
      <c r="AE94" s="29"/>
    </row>
    <row r="95" spans="1:47" s="2" customFormat="1" ht="10.35" customHeight="1">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8" customHeight="1">
      <c r="A96" s="29"/>
      <c r="B96" s="30"/>
      <c r="C96" s="108" t="s">
        <v>100</v>
      </c>
      <c r="D96" s="29"/>
      <c r="E96" s="29"/>
      <c r="F96" s="29"/>
      <c r="G96" s="29"/>
      <c r="H96" s="29"/>
      <c r="I96" s="29"/>
      <c r="J96" s="68">
        <f>J133</f>
        <v>0</v>
      </c>
      <c r="K96" s="29"/>
      <c r="L96" s="39"/>
      <c r="S96" s="29"/>
      <c r="T96" s="29"/>
      <c r="U96" s="29"/>
      <c r="V96" s="29"/>
      <c r="W96" s="29"/>
      <c r="X96" s="29"/>
      <c r="Y96" s="29"/>
      <c r="Z96" s="29"/>
      <c r="AA96" s="29"/>
      <c r="AB96" s="29"/>
      <c r="AC96" s="29"/>
      <c r="AD96" s="29"/>
      <c r="AE96" s="29"/>
      <c r="AU96" s="14" t="s">
        <v>101</v>
      </c>
    </row>
    <row r="97" spans="2:12" s="9" customFormat="1" ht="24.9" customHeight="1">
      <c r="B97" s="109"/>
      <c r="D97" s="110" t="s">
        <v>102</v>
      </c>
      <c r="E97" s="111"/>
      <c r="F97" s="111"/>
      <c r="G97" s="111"/>
      <c r="H97" s="111"/>
      <c r="I97" s="111"/>
      <c r="J97" s="112">
        <f>J134</f>
        <v>0</v>
      </c>
      <c r="L97" s="109"/>
    </row>
    <row r="98" spans="2:12" s="10" customFormat="1" ht="19.95" customHeight="1">
      <c r="B98" s="113"/>
      <c r="D98" s="114" t="s">
        <v>103</v>
      </c>
      <c r="E98" s="115"/>
      <c r="F98" s="115"/>
      <c r="G98" s="115"/>
      <c r="H98" s="115"/>
      <c r="I98" s="115"/>
      <c r="J98" s="116">
        <f>J135</f>
        <v>0</v>
      </c>
      <c r="L98" s="113"/>
    </row>
    <row r="99" spans="2:12" s="10" customFormat="1" ht="19.95" customHeight="1">
      <c r="B99" s="113"/>
      <c r="D99" s="114" t="s">
        <v>104</v>
      </c>
      <c r="E99" s="115"/>
      <c r="F99" s="115"/>
      <c r="G99" s="115"/>
      <c r="H99" s="115"/>
      <c r="I99" s="115"/>
      <c r="J99" s="116">
        <f>J140</f>
        <v>0</v>
      </c>
      <c r="L99" s="113"/>
    </row>
    <row r="100" spans="2:12" s="10" customFormat="1" ht="19.95" customHeight="1">
      <c r="B100" s="113"/>
      <c r="D100" s="114" t="s">
        <v>105</v>
      </c>
      <c r="E100" s="115"/>
      <c r="F100" s="115"/>
      <c r="G100" s="115"/>
      <c r="H100" s="115"/>
      <c r="I100" s="115"/>
      <c r="J100" s="116">
        <f>J150</f>
        <v>0</v>
      </c>
      <c r="L100" s="113"/>
    </row>
    <row r="101" spans="2:12" s="10" customFormat="1" ht="19.95" customHeight="1">
      <c r="B101" s="113"/>
      <c r="D101" s="114" t="s">
        <v>106</v>
      </c>
      <c r="E101" s="115"/>
      <c r="F101" s="115"/>
      <c r="G101" s="115"/>
      <c r="H101" s="115"/>
      <c r="I101" s="115"/>
      <c r="J101" s="116">
        <f>J167</f>
        <v>0</v>
      </c>
      <c r="L101" s="113"/>
    </row>
    <row r="102" spans="2:12" s="9" customFormat="1" ht="24.9" customHeight="1">
      <c r="B102" s="109"/>
      <c r="D102" s="110" t="s">
        <v>107</v>
      </c>
      <c r="E102" s="111"/>
      <c r="F102" s="111"/>
      <c r="G102" s="111"/>
      <c r="H102" s="111"/>
      <c r="I102" s="111"/>
      <c r="J102" s="112">
        <f>J169</f>
        <v>0</v>
      </c>
      <c r="L102" s="109"/>
    </row>
    <row r="103" spans="2:12" s="10" customFormat="1" ht="19.95" customHeight="1">
      <c r="B103" s="113"/>
      <c r="D103" s="114" t="s">
        <v>108</v>
      </c>
      <c r="E103" s="115"/>
      <c r="F103" s="115"/>
      <c r="G103" s="115"/>
      <c r="H103" s="115"/>
      <c r="I103" s="115"/>
      <c r="J103" s="116">
        <f>J170</f>
        <v>0</v>
      </c>
      <c r="L103" s="113"/>
    </row>
    <row r="104" spans="2:12" s="10" customFormat="1" ht="19.95" customHeight="1">
      <c r="B104" s="113"/>
      <c r="D104" s="114" t="s">
        <v>109</v>
      </c>
      <c r="E104" s="115"/>
      <c r="F104" s="115"/>
      <c r="G104" s="115"/>
      <c r="H104" s="115"/>
      <c r="I104" s="115"/>
      <c r="J104" s="116">
        <f>J176</f>
        <v>0</v>
      </c>
      <c r="L104" s="113"/>
    </row>
    <row r="105" spans="2:12" s="10" customFormat="1" ht="19.95" customHeight="1">
      <c r="B105" s="113"/>
      <c r="D105" s="114" t="s">
        <v>110</v>
      </c>
      <c r="E105" s="115"/>
      <c r="F105" s="115"/>
      <c r="G105" s="115"/>
      <c r="H105" s="115"/>
      <c r="I105" s="115"/>
      <c r="J105" s="116">
        <f>J191</f>
        <v>0</v>
      </c>
      <c r="L105" s="113"/>
    </row>
    <row r="106" spans="2:12" s="10" customFormat="1" ht="19.95" customHeight="1">
      <c r="B106" s="113"/>
      <c r="D106" s="114" t="s">
        <v>111</v>
      </c>
      <c r="E106" s="115"/>
      <c r="F106" s="115"/>
      <c r="G106" s="115"/>
      <c r="H106" s="115"/>
      <c r="I106" s="115"/>
      <c r="J106" s="116">
        <f>J202</f>
        <v>0</v>
      </c>
      <c r="L106" s="113"/>
    </row>
    <row r="107" spans="2:12" s="10" customFormat="1" ht="19.95" customHeight="1">
      <c r="B107" s="113"/>
      <c r="D107" s="114" t="s">
        <v>112</v>
      </c>
      <c r="E107" s="115"/>
      <c r="F107" s="115"/>
      <c r="G107" s="115"/>
      <c r="H107" s="115"/>
      <c r="I107" s="115"/>
      <c r="J107" s="116">
        <f>J208</f>
        <v>0</v>
      </c>
      <c r="L107" s="113"/>
    </row>
    <row r="108" spans="2:12" s="10" customFormat="1" ht="19.95" customHeight="1">
      <c r="B108" s="113"/>
      <c r="D108" s="114" t="s">
        <v>113</v>
      </c>
      <c r="E108" s="115"/>
      <c r="F108" s="115"/>
      <c r="G108" s="115"/>
      <c r="H108" s="115"/>
      <c r="I108" s="115"/>
      <c r="J108" s="116">
        <f>J211</f>
        <v>0</v>
      </c>
      <c r="L108" s="113"/>
    </row>
    <row r="109" spans="2:12" s="10" customFormat="1" ht="19.95" customHeight="1">
      <c r="B109" s="113"/>
      <c r="D109" s="114" t="s">
        <v>114</v>
      </c>
      <c r="E109" s="115"/>
      <c r="F109" s="115"/>
      <c r="G109" s="115"/>
      <c r="H109" s="115"/>
      <c r="I109" s="115"/>
      <c r="J109" s="116">
        <f>J221</f>
        <v>0</v>
      </c>
      <c r="L109" s="113"/>
    </row>
    <row r="110" spans="2:12" s="10" customFormat="1" ht="19.95" customHeight="1">
      <c r="B110" s="113"/>
      <c r="D110" s="114" t="s">
        <v>115</v>
      </c>
      <c r="E110" s="115"/>
      <c r="F110" s="115"/>
      <c r="G110" s="115"/>
      <c r="H110" s="115"/>
      <c r="I110" s="115"/>
      <c r="J110" s="116">
        <f>J225</f>
        <v>0</v>
      </c>
      <c r="L110" s="113"/>
    </row>
    <row r="111" spans="2:12" s="10" customFormat="1" ht="19.95" customHeight="1">
      <c r="B111" s="113"/>
      <c r="D111" s="114" t="s">
        <v>116</v>
      </c>
      <c r="E111" s="115"/>
      <c r="F111" s="115"/>
      <c r="G111" s="115"/>
      <c r="H111" s="115"/>
      <c r="I111" s="115"/>
      <c r="J111" s="116">
        <f>J229</f>
        <v>0</v>
      </c>
      <c r="L111" s="113"/>
    </row>
    <row r="112" spans="2:12" s="10" customFormat="1" ht="19.95" customHeight="1">
      <c r="B112" s="113"/>
      <c r="D112" s="114" t="s">
        <v>117</v>
      </c>
      <c r="E112" s="115"/>
      <c r="F112" s="115"/>
      <c r="G112" s="115"/>
      <c r="H112" s="115"/>
      <c r="I112" s="115"/>
      <c r="J112" s="116">
        <f>J236</f>
        <v>0</v>
      </c>
      <c r="L112" s="113"/>
    </row>
    <row r="113" spans="1:31" s="10" customFormat="1" ht="19.95" customHeight="1">
      <c r="B113" s="113"/>
      <c r="D113" s="114" t="s">
        <v>118</v>
      </c>
      <c r="E113" s="115"/>
      <c r="F113" s="115"/>
      <c r="G113" s="115"/>
      <c r="H113" s="115"/>
      <c r="I113" s="115"/>
      <c r="J113" s="116">
        <f>J240</f>
        <v>0</v>
      </c>
      <c r="L113" s="113"/>
    </row>
    <row r="114" spans="1:31" s="2" customFormat="1" ht="21.75" customHeight="1">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31" s="2" customFormat="1" ht="6.9" customHeight="1">
      <c r="A115" s="29"/>
      <c r="B115" s="44"/>
      <c r="C115" s="45"/>
      <c r="D115" s="45"/>
      <c r="E115" s="45"/>
      <c r="F115" s="45"/>
      <c r="G115" s="45"/>
      <c r="H115" s="45"/>
      <c r="I115" s="45"/>
      <c r="J115" s="45"/>
      <c r="K115" s="45"/>
      <c r="L115" s="39"/>
      <c r="S115" s="29"/>
      <c r="T115" s="29"/>
      <c r="U115" s="29"/>
      <c r="V115" s="29"/>
      <c r="W115" s="29"/>
      <c r="X115" s="29"/>
      <c r="Y115" s="29"/>
      <c r="Z115" s="29"/>
      <c r="AA115" s="29"/>
      <c r="AB115" s="29"/>
      <c r="AC115" s="29"/>
      <c r="AD115" s="29"/>
      <c r="AE115" s="29"/>
    </row>
    <row r="119" spans="1:31" s="2" customFormat="1" ht="6.9" customHeight="1">
      <c r="A119" s="29"/>
      <c r="B119" s="46"/>
      <c r="C119" s="47"/>
      <c r="D119" s="47"/>
      <c r="E119" s="47"/>
      <c r="F119" s="47"/>
      <c r="G119" s="47"/>
      <c r="H119" s="47"/>
      <c r="I119" s="47"/>
      <c r="J119" s="47"/>
      <c r="K119" s="47"/>
      <c r="L119" s="39"/>
      <c r="S119" s="29"/>
      <c r="T119" s="29"/>
      <c r="U119" s="29"/>
      <c r="V119" s="29"/>
      <c r="W119" s="29"/>
      <c r="X119" s="29"/>
      <c r="Y119" s="29"/>
      <c r="Z119" s="29"/>
      <c r="AA119" s="29"/>
      <c r="AB119" s="29"/>
      <c r="AC119" s="29"/>
      <c r="AD119" s="29"/>
      <c r="AE119" s="29"/>
    </row>
    <row r="120" spans="1:31" s="2" customFormat="1" ht="24.9" customHeight="1">
      <c r="A120" s="29"/>
      <c r="B120" s="30"/>
      <c r="C120" s="18" t="s">
        <v>119</v>
      </c>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31" s="2" customFormat="1" ht="6.9" customHeight="1">
      <c r="A121" s="29"/>
      <c r="B121" s="30"/>
      <c r="C121" s="29"/>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31" s="2" customFormat="1" ht="12" customHeight="1">
      <c r="A122" s="29"/>
      <c r="B122" s="30"/>
      <c r="C122" s="24" t="s">
        <v>15</v>
      </c>
      <c r="D122" s="29"/>
      <c r="E122" s="29"/>
      <c r="F122" s="29"/>
      <c r="G122" s="29"/>
      <c r="H122" s="29"/>
      <c r="I122" s="29"/>
      <c r="J122" s="29"/>
      <c r="K122" s="29"/>
      <c r="L122" s="39"/>
      <c r="S122" s="29"/>
      <c r="T122" s="29"/>
      <c r="U122" s="29"/>
      <c r="V122" s="29"/>
      <c r="W122" s="29"/>
      <c r="X122" s="29"/>
      <c r="Y122" s="29"/>
      <c r="Z122" s="29"/>
      <c r="AA122" s="29"/>
      <c r="AB122" s="29"/>
      <c r="AC122" s="29"/>
      <c r="AD122" s="29"/>
      <c r="AE122" s="29"/>
    </row>
    <row r="123" spans="1:31" s="2" customFormat="1" ht="14.4" customHeight="1">
      <c r="A123" s="29"/>
      <c r="B123" s="30"/>
      <c r="C123" s="29"/>
      <c r="D123" s="29"/>
      <c r="E123" s="212" t="str">
        <f>E7</f>
        <v>Stavebné úpravy sociálnych buniek na 1-5.NP objektu Karpatská 3116/9</v>
      </c>
      <c r="F123" s="213"/>
      <c r="G123" s="213"/>
      <c r="H123" s="213"/>
      <c r="I123" s="29"/>
      <c r="J123" s="29"/>
      <c r="K123" s="29"/>
      <c r="L123" s="39"/>
      <c r="S123" s="29"/>
      <c r="T123" s="29"/>
      <c r="U123" s="29"/>
      <c r="V123" s="29"/>
      <c r="W123" s="29"/>
      <c r="X123" s="29"/>
      <c r="Y123" s="29"/>
      <c r="Z123" s="29"/>
      <c r="AA123" s="29"/>
      <c r="AB123" s="29"/>
      <c r="AC123" s="29"/>
      <c r="AD123" s="29"/>
      <c r="AE123" s="29"/>
    </row>
    <row r="124" spans="1:31" s="2" customFormat="1" ht="12" customHeight="1">
      <c r="A124" s="29"/>
      <c r="B124" s="30"/>
      <c r="C124" s="24" t="s">
        <v>95</v>
      </c>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31" s="2" customFormat="1" ht="14.4" customHeight="1">
      <c r="A125" s="29"/>
      <c r="B125" s="30"/>
      <c r="C125" s="29"/>
      <c r="D125" s="29"/>
      <c r="E125" s="173" t="str">
        <f>E9</f>
        <v>a1 - stavebná časť</v>
      </c>
      <c r="F125" s="214"/>
      <c r="G125" s="214"/>
      <c r="H125" s="214"/>
      <c r="I125" s="29"/>
      <c r="J125" s="29"/>
      <c r="K125" s="29"/>
      <c r="L125" s="39"/>
      <c r="S125" s="29"/>
      <c r="T125" s="29"/>
      <c r="U125" s="29"/>
      <c r="V125" s="29"/>
      <c r="W125" s="29"/>
      <c r="X125" s="29"/>
      <c r="Y125" s="29"/>
      <c r="Z125" s="29"/>
      <c r="AA125" s="29"/>
      <c r="AB125" s="29"/>
      <c r="AC125" s="29"/>
      <c r="AD125" s="29"/>
      <c r="AE125" s="29"/>
    </row>
    <row r="126" spans="1:31" s="2" customFormat="1" ht="6.9" customHeight="1">
      <c r="A126" s="29"/>
      <c r="B126" s="30"/>
      <c r="C126" s="29"/>
      <c r="D126" s="29"/>
      <c r="E126" s="29"/>
      <c r="F126" s="29"/>
      <c r="G126" s="29"/>
      <c r="H126" s="29"/>
      <c r="I126" s="29"/>
      <c r="J126" s="29"/>
      <c r="K126" s="29"/>
      <c r="L126" s="39"/>
      <c r="S126" s="29"/>
      <c r="T126" s="29"/>
      <c r="U126" s="29"/>
      <c r="V126" s="29"/>
      <c r="W126" s="29"/>
      <c r="X126" s="29"/>
      <c r="Y126" s="29"/>
      <c r="Z126" s="29"/>
      <c r="AA126" s="29"/>
      <c r="AB126" s="29"/>
      <c r="AC126" s="29"/>
      <c r="AD126" s="29"/>
      <c r="AE126" s="29"/>
    </row>
    <row r="127" spans="1:31" s="2" customFormat="1" ht="12" customHeight="1">
      <c r="A127" s="29"/>
      <c r="B127" s="30"/>
      <c r="C127" s="24" t="s">
        <v>19</v>
      </c>
      <c r="D127" s="29"/>
      <c r="E127" s="29"/>
      <c r="F127" s="22" t="str">
        <f>F12</f>
        <v>Karpatská 3116/9</v>
      </c>
      <c r="G127" s="29"/>
      <c r="H127" s="29"/>
      <c r="I127" s="24" t="s">
        <v>21</v>
      </c>
      <c r="J127" s="52" t="str">
        <f>IF(J12="","",J12)</f>
        <v>31. 8. 2020</v>
      </c>
      <c r="K127" s="29"/>
      <c r="L127" s="39"/>
      <c r="S127" s="29"/>
      <c r="T127" s="29"/>
      <c r="U127" s="29"/>
      <c r="V127" s="29"/>
      <c r="W127" s="29"/>
      <c r="X127" s="29"/>
      <c r="Y127" s="29"/>
      <c r="Z127" s="29"/>
      <c r="AA127" s="29"/>
      <c r="AB127" s="29"/>
      <c r="AC127" s="29"/>
      <c r="AD127" s="29"/>
      <c r="AE127" s="29"/>
    </row>
    <row r="128" spans="1:31" s="2" customFormat="1" ht="6.9" customHeight="1">
      <c r="A128" s="29"/>
      <c r="B128" s="30"/>
      <c r="C128" s="29"/>
      <c r="D128" s="29"/>
      <c r="E128" s="29"/>
      <c r="F128" s="29"/>
      <c r="G128" s="29"/>
      <c r="H128" s="29"/>
      <c r="I128" s="29"/>
      <c r="J128" s="29"/>
      <c r="K128" s="29"/>
      <c r="L128" s="39"/>
      <c r="S128" s="29"/>
      <c r="T128" s="29"/>
      <c r="U128" s="29"/>
      <c r="V128" s="29"/>
      <c r="W128" s="29"/>
      <c r="X128" s="29"/>
      <c r="Y128" s="29"/>
      <c r="Z128" s="29"/>
      <c r="AA128" s="29"/>
      <c r="AB128" s="29"/>
      <c r="AC128" s="29"/>
      <c r="AD128" s="29"/>
      <c r="AE128" s="29"/>
    </row>
    <row r="129" spans="1:65" s="2" customFormat="1" ht="26.4" customHeight="1">
      <c r="A129" s="29"/>
      <c r="B129" s="30"/>
      <c r="C129" s="24" t="s">
        <v>23</v>
      </c>
      <c r="D129" s="29"/>
      <c r="E129" s="29"/>
      <c r="F129" s="22" t="str">
        <f>E15</f>
        <v>Žilinský samosprávny kraj, Žilina</v>
      </c>
      <c r="G129" s="29"/>
      <c r="H129" s="29"/>
      <c r="I129" s="24" t="s">
        <v>29</v>
      </c>
      <c r="J129" s="27" t="str">
        <f>E21</f>
        <v>PROPORTION s.r.o., Žilina</v>
      </c>
      <c r="K129" s="29"/>
      <c r="L129" s="39"/>
      <c r="S129" s="29"/>
      <c r="T129" s="29"/>
      <c r="U129" s="29"/>
      <c r="V129" s="29"/>
      <c r="W129" s="29"/>
      <c r="X129" s="29"/>
      <c r="Y129" s="29"/>
      <c r="Z129" s="29"/>
      <c r="AA129" s="29"/>
      <c r="AB129" s="29"/>
      <c r="AC129" s="29"/>
      <c r="AD129" s="29"/>
      <c r="AE129" s="29"/>
    </row>
    <row r="130" spans="1:65" s="2" customFormat="1" ht="15.6" customHeight="1">
      <c r="A130" s="29"/>
      <c r="B130" s="30"/>
      <c r="C130" s="24" t="s">
        <v>27</v>
      </c>
      <c r="D130" s="29"/>
      <c r="E130" s="29"/>
      <c r="F130" s="22" t="str">
        <f>IF(E18="","",E18)</f>
        <v>Vyplň údaj</v>
      </c>
      <c r="G130" s="29"/>
      <c r="H130" s="29"/>
      <c r="I130" s="24" t="s">
        <v>32</v>
      </c>
      <c r="J130" s="27" t="str">
        <f>E24</f>
        <v>Miroslav Holeš</v>
      </c>
      <c r="K130" s="29"/>
      <c r="L130" s="39"/>
      <c r="S130" s="29"/>
      <c r="T130" s="29"/>
      <c r="U130" s="29"/>
      <c r="V130" s="29"/>
      <c r="W130" s="29"/>
      <c r="X130" s="29"/>
      <c r="Y130" s="29"/>
      <c r="Z130" s="29"/>
      <c r="AA130" s="29"/>
      <c r="AB130" s="29"/>
      <c r="AC130" s="29"/>
      <c r="AD130" s="29"/>
      <c r="AE130" s="29"/>
    </row>
    <row r="131" spans="1:65" s="2" customFormat="1" ht="10.35" customHeight="1">
      <c r="A131" s="29"/>
      <c r="B131" s="30"/>
      <c r="C131" s="29"/>
      <c r="D131" s="29"/>
      <c r="E131" s="29"/>
      <c r="F131" s="29"/>
      <c r="G131" s="29"/>
      <c r="H131" s="29"/>
      <c r="I131" s="29"/>
      <c r="J131" s="29"/>
      <c r="K131" s="29"/>
      <c r="L131" s="39"/>
      <c r="S131" s="29"/>
      <c r="T131" s="29"/>
      <c r="U131" s="29"/>
      <c r="V131" s="29"/>
      <c r="W131" s="29"/>
      <c r="X131" s="29"/>
      <c r="Y131" s="29"/>
      <c r="Z131" s="29"/>
      <c r="AA131" s="29"/>
      <c r="AB131" s="29"/>
      <c r="AC131" s="29"/>
      <c r="AD131" s="29"/>
      <c r="AE131" s="29"/>
    </row>
    <row r="132" spans="1:65" s="11" customFormat="1" ht="29.25" customHeight="1">
      <c r="A132" s="117"/>
      <c r="B132" s="118"/>
      <c r="C132" s="119" t="s">
        <v>120</v>
      </c>
      <c r="D132" s="120" t="s">
        <v>61</v>
      </c>
      <c r="E132" s="120" t="s">
        <v>57</v>
      </c>
      <c r="F132" s="120" t="s">
        <v>58</v>
      </c>
      <c r="G132" s="120" t="s">
        <v>121</v>
      </c>
      <c r="H132" s="120" t="s">
        <v>122</v>
      </c>
      <c r="I132" s="120" t="s">
        <v>123</v>
      </c>
      <c r="J132" s="121" t="s">
        <v>99</v>
      </c>
      <c r="K132" s="122" t="s">
        <v>124</v>
      </c>
      <c r="L132" s="123"/>
      <c r="M132" s="59" t="s">
        <v>1</v>
      </c>
      <c r="N132" s="60" t="s">
        <v>40</v>
      </c>
      <c r="O132" s="60" t="s">
        <v>125</v>
      </c>
      <c r="P132" s="60" t="s">
        <v>126</v>
      </c>
      <c r="Q132" s="60" t="s">
        <v>127</v>
      </c>
      <c r="R132" s="60" t="s">
        <v>128</v>
      </c>
      <c r="S132" s="60" t="s">
        <v>129</v>
      </c>
      <c r="T132" s="61" t="s">
        <v>130</v>
      </c>
      <c r="U132" s="117"/>
      <c r="V132" s="117"/>
      <c r="W132" s="117"/>
      <c r="X132" s="117"/>
      <c r="Y132" s="117"/>
      <c r="Z132" s="117"/>
      <c r="AA132" s="117"/>
      <c r="AB132" s="117"/>
      <c r="AC132" s="117"/>
      <c r="AD132" s="117"/>
      <c r="AE132" s="117"/>
    </row>
    <row r="133" spans="1:65" s="2" customFormat="1" ht="22.8" customHeight="1">
      <c r="A133" s="29"/>
      <c r="B133" s="30"/>
      <c r="C133" s="66" t="s">
        <v>100</v>
      </c>
      <c r="D133" s="29"/>
      <c r="E133" s="29"/>
      <c r="F133" s="29"/>
      <c r="G133" s="29"/>
      <c r="H133" s="29"/>
      <c r="I133" s="29"/>
      <c r="J133" s="124">
        <f>BK133</f>
        <v>0</v>
      </c>
      <c r="K133" s="29"/>
      <c r="L133" s="30"/>
      <c r="M133" s="62"/>
      <c r="N133" s="53"/>
      <c r="O133" s="63"/>
      <c r="P133" s="125">
        <f>P134+P169</f>
        <v>0</v>
      </c>
      <c r="Q133" s="63"/>
      <c r="R133" s="125">
        <f>R134+R169</f>
        <v>7.3837528900000002</v>
      </c>
      <c r="S133" s="63"/>
      <c r="T133" s="126">
        <f>T134+T169</f>
        <v>6.2539106499999999</v>
      </c>
      <c r="U133" s="29"/>
      <c r="V133" s="29"/>
      <c r="W133" s="29"/>
      <c r="X133" s="29"/>
      <c r="Y133" s="29"/>
      <c r="Z133" s="29"/>
      <c r="AA133" s="29"/>
      <c r="AB133" s="29"/>
      <c r="AC133" s="29"/>
      <c r="AD133" s="29"/>
      <c r="AE133" s="29"/>
      <c r="AT133" s="14" t="s">
        <v>75</v>
      </c>
      <c r="AU133" s="14" t="s">
        <v>101</v>
      </c>
      <c r="BK133" s="127">
        <f>BK134+BK169</f>
        <v>0</v>
      </c>
    </row>
    <row r="134" spans="1:65" s="12" customFormat="1" ht="25.95" customHeight="1">
      <c r="B134" s="128"/>
      <c r="D134" s="129" t="s">
        <v>75</v>
      </c>
      <c r="E134" s="130" t="s">
        <v>131</v>
      </c>
      <c r="F134" s="130" t="s">
        <v>132</v>
      </c>
      <c r="I134" s="131"/>
      <c r="J134" s="132">
        <f>BK134</f>
        <v>0</v>
      </c>
      <c r="L134" s="128"/>
      <c r="M134" s="133"/>
      <c r="N134" s="134"/>
      <c r="O134" s="134"/>
      <c r="P134" s="135">
        <f>P135+P140+P150+P167</f>
        <v>0</v>
      </c>
      <c r="Q134" s="134"/>
      <c r="R134" s="135">
        <f>R135+R140+R150+R167</f>
        <v>5.2282136500000007</v>
      </c>
      <c r="S134" s="134"/>
      <c r="T134" s="136">
        <f>T135+T140+T150+T167</f>
        <v>0.99330000000000007</v>
      </c>
      <c r="AR134" s="129" t="s">
        <v>84</v>
      </c>
      <c r="AT134" s="137" t="s">
        <v>75</v>
      </c>
      <c r="AU134" s="137" t="s">
        <v>76</v>
      </c>
      <c r="AY134" s="129" t="s">
        <v>133</v>
      </c>
      <c r="BK134" s="138">
        <f>BK135+BK140+BK150+BK167</f>
        <v>0</v>
      </c>
    </row>
    <row r="135" spans="1:65" s="12" customFormat="1" ht="22.8" customHeight="1">
      <c r="B135" s="128"/>
      <c r="D135" s="129" t="s">
        <v>75</v>
      </c>
      <c r="E135" s="139" t="s">
        <v>134</v>
      </c>
      <c r="F135" s="139" t="s">
        <v>135</v>
      </c>
      <c r="I135" s="131"/>
      <c r="J135" s="140">
        <f>BK135</f>
        <v>0</v>
      </c>
      <c r="L135" s="128"/>
      <c r="M135" s="133"/>
      <c r="N135" s="134"/>
      <c r="O135" s="134"/>
      <c r="P135" s="135">
        <f>SUM(P136:P139)</f>
        <v>0</v>
      </c>
      <c r="Q135" s="134"/>
      <c r="R135" s="135">
        <f>SUM(R136:R139)</f>
        <v>4.0812109000000003</v>
      </c>
      <c r="S135" s="134"/>
      <c r="T135" s="136">
        <f>SUM(T136:T139)</f>
        <v>0</v>
      </c>
      <c r="AR135" s="129" t="s">
        <v>84</v>
      </c>
      <c r="AT135" s="137" t="s">
        <v>75</v>
      </c>
      <c r="AU135" s="137" t="s">
        <v>84</v>
      </c>
      <c r="AY135" s="129" t="s">
        <v>133</v>
      </c>
      <c r="BK135" s="138">
        <f>SUM(BK136:BK139)</f>
        <v>0</v>
      </c>
    </row>
    <row r="136" spans="1:65" s="2" customFormat="1" ht="22.2" customHeight="1">
      <c r="A136" s="29"/>
      <c r="B136" s="141"/>
      <c r="C136" s="142" t="s">
        <v>84</v>
      </c>
      <c r="D136" s="142" t="s">
        <v>136</v>
      </c>
      <c r="E136" s="143" t="s">
        <v>137</v>
      </c>
      <c r="F136" s="144" t="s">
        <v>138</v>
      </c>
      <c r="G136" s="145" t="s">
        <v>139</v>
      </c>
      <c r="H136" s="146">
        <v>4</v>
      </c>
      <c r="I136" s="147"/>
      <c r="J136" s="148">
        <f>ROUND(I136*H136,2)</f>
        <v>0</v>
      </c>
      <c r="K136" s="149"/>
      <c r="L136" s="30"/>
      <c r="M136" s="150" t="s">
        <v>1</v>
      </c>
      <c r="N136" s="151" t="s">
        <v>42</v>
      </c>
      <c r="O136" s="55"/>
      <c r="P136" s="152">
        <f>O136*H136</f>
        <v>0</v>
      </c>
      <c r="Q136" s="152">
        <v>2.0449999999999999E-2</v>
      </c>
      <c r="R136" s="152">
        <f>Q136*H136</f>
        <v>8.1799999999999998E-2</v>
      </c>
      <c r="S136" s="152">
        <v>0</v>
      </c>
      <c r="T136" s="153">
        <f>S136*H136</f>
        <v>0</v>
      </c>
      <c r="U136" s="29"/>
      <c r="V136" s="29"/>
      <c r="W136" s="29"/>
      <c r="X136" s="29"/>
      <c r="Y136" s="29"/>
      <c r="Z136" s="29"/>
      <c r="AA136" s="29"/>
      <c r="AB136" s="29"/>
      <c r="AC136" s="29"/>
      <c r="AD136" s="29"/>
      <c r="AE136" s="29"/>
      <c r="AR136" s="154" t="s">
        <v>140</v>
      </c>
      <c r="AT136" s="154" t="s">
        <v>136</v>
      </c>
      <c r="AU136" s="154" t="s">
        <v>141</v>
      </c>
      <c r="AY136" s="14" t="s">
        <v>133</v>
      </c>
      <c r="BE136" s="155">
        <f>IF(N136="základná",J136,0)</f>
        <v>0</v>
      </c>
      <c r="BF136" s="155">
        <f>IF(N136="znížená",J136,0)</f>
        <v>0</v>
      </c>
      <c r="BG136" s="155">
        <f>IF(N136="zákl. prenesená",J136,0)</f>
        <v>0</v>
      </c>
      <c r="BH136" s="155">
        <f>IF(N136="zníž. prenesená",J136,0)</f>
        <v>0</v>
      </c>
      <c r="BI136" s="155">
        <f>IF(N136="nulová",J136,0)</f>
        <v>0</v>
      </c>
      <c r="BJ136" s="14" t="s">
        <v>141</v>
      </c>
      <c r="BK136" s="155">
        <f>ROUND(I136*H136,2)</f>
        <v>0</v>
      </c>
      <c r="BL136" s="14" t="s">
        <v>140</v>
      </c>
      <c r="BM136" s="154" t="s">
        <v>142</v>
      </c>
    </row>
    <row r="137" spans="1:65" s="2" customFormat="1" ht="22.2" customHeight="1">
      <c r="A137" s="29"/>
      <c r="B137" s="141"/>
      <c r="C137" s="142" t="s">
        <v>141</v>
      </c>
      <c r="D137" s="142" t="s">
        <v>136</v>
      </c>
      <c r="E137" s="143" t="s">
        <v>143</v>
      </c>
      <c r="F137" s="144" t="s">
        <v>144</v>
      </c>
      <c r="G137" s="145" t="s">
        <v>145</v>
      </c>
      <c r="H137" s="146">
        <v>73.81</v>
      </c>
      <c r="I137" s="147"/>
      <c r="J137" s="148">
        <f>ROUND(I137*H137,2)</f>
        <v>0</v>
      </c>
      <c r="K137" s="149"/>
      <c r="L137" s="30"/>
      <c r="M137" s="150" t="s">
        <v>1</v>
      </c>
      <c r="N137" s="151" t="s">
        <v>42</v>
      </c>
      <c r="O137" s="55"/>
      <c r="P137" s="152">
        <f>O137*H137</f>
        <v>0</v>
      </c>
      <c r="Q137" s="152">
        <v>5.4010000000000002E-2</v>
      </c>
      <c r="R137" s="152">
        <f>Q137*H137</f>
        <v>3.9864781000000002</v>
      </c>
      <c r="S137" s="152">
        <v>0</v>
      </c>
      <c r="T137" s="153">
        <f>S137*H137</f>
        <v>0</v>
      </c>
      <c r="U137" s="29"/>
      <c r="V137" s="29"/>
      <c r="W137" s="29"/>
      <c r="X137" s="29"/>
      <c r="Y137" s="29"/>
      <c r="Z137" s="29"/>
      <c r="AA137" s="29"/>
      <c r="AB137" s="29"/>
      <c r="AC137" s="29"/>
      <c r="AD137" s="29"/>
      <c r="AE137" s="29"/>
      <c r="AR137" s="154" t="s">
        <v>140</v>
      </c>
      <c r="AT137" s="154" t="s">
        <v>136</v>
      </c>
      <c r="AU137" s="154" t="s">
        <v>141</v>
      </c>
      <c r="AY137" s="14" t="s">
        <v>133</v>
      </c>
      <c r="BE137" s="155">
        <f>IF(N137="základná",J137,0)</f>
        <v>0</v>
      </c>
      <c r="BF137" s="155">
        <f>IF(N137="znížená",J137,0)</f>
        <v>0</v>
      </c>
      <c r="BG137" s="155">
        <f>IF(N137="zákl. prenesená",J137,0)</f>
        <v>0</v>
      </c>
      <c r="BH137" s="155">
        <f>IF(N137="zníž. prenesená",J137,0)</f>
        <v>0</v>
      </c>
      <c r="BI137" s="155">
        <f>IF(N137="nulová",J137,0)</f>
        <v>0</v>
      </c>
      <c r="BJ137" s="14" t="s">
        <v>141</v>
      </c>
      <c r="BK137" s="155">
        <f>ROUND(I137*H137,2)</f>
        <v>0</v>
      </c>
      <c r="BL137" s="14" t="s">
        <v>140</v>
      </c>
      <c r="BM137" s="154" t="s">
        <v>146</v>
      </c>
    </row>
    <row r="138" spans="1:65" s="2" customFormat="1" ht="22.2" customHeight="1">
      <c r="A138" s="29"/>
      <c r="B138" s="141"/>
      <c r="C138" s="142" t="s">
        <v>134</v>
      </c>
      <c r="D138" s="142" t="s">
        <v>136</v>
      </c>
      <c r="E138" s="143" t="s">
        <v>147</v>
      </c>
      <c r="F138" s="144" t="s">
        <v>148</v>
      </c>
      <c r="G138" s="145" t="s">
        <v>149</v>
      </c>
      <c r="H138" s="146">
        <v>57.64</v>
      </c>
      <c r="I138" s="147"/>
      <c r="J138" s="148">
        <f>ROUND(I138*H138,2)</f>
        <v>0</v>
      </c>
      <c r="K138" s="149"/>
      <c r="L138" s="30"/>
      <c r="M138" s="150" t="s">
        <v>1</v>
      </c>
      <c r="N138" s="151" t="s">
        <v>42</v>
      </c>
      <c r="O138" s="55"/>
      <c r="P138" s="152">
        <f>O138*H138</f>
        <v>0</v>
      </c>
      <c r="Q138" s="152">
        <v>1.6000000000000001E-4</v>
      </c>
      <c r="R138" s="152">
        <f>Q138*H138</f>
        <v>9.2224000000000004E-3</v>
      </c>
      <c r="S138" s="152">
        <v>0</v>
      </c>
      <c r="T138" s="153">
        <f>S138*H138</f>
        <v>0</v>
      </c>
      <c r="U138" s="29"/>
      <c r="V138" s="29"/>
      <c r="W138" s="29"/>
      <c r="X138" s="29"/>
      <c r="Y138" s="29"/>
      <c r="Z138" s="29"/>
      <c r="AA138" s="29"/>
      <c r="AB138" s="29"/>
      <c r="AC138" s="29"/>
      <c r="AD138" s="29"/>
      <c r="AE138" s="29"/>
      <c r="AR138" s="154" t="s">
        <v>140</v>
      </c>
      <c r="AT138" s="154" t="s">
        <v>136</v>
      </c>
      <c r="AU138" s="154" t="s">
        <v>141</v>
      </c>
      <c r="AY138" s="14" t="s">
        <v>133</v>
      </c>
      <c r="BE138" s="155">
        <f>IF(N138="základná",J138,0)</f>
        <v>0</v>
      </c>
      <c r="BF138" s="155">
        <f>IF(N138="znížená",J138,0)</f>
        <v>0</v>
      </c>
      <c r="BG138" s="155">
        <f>IF(N138="zákl. prenesená",J138,0)</f>
        <v>0</v>
      </c>
      <c r="BH138" s="155">
        <f>IF(N138="zníž. prenesená",J138,0)</f>
        <v>0</v>
      </c>
      <c r="BI138" s="155">
        <f>IF(N138="nulová",J138,0)</f>
        <v>0</v>
      </c>
      <c r="BJ138" s="14" t="s">
        <v>141</v>
      </c>
      <c r="BK138" s="155">
        <f>ROUND(I138*H138,2)</f>
        <v>0</v>
      </c>
      <c r="BL138" s="14" t="s">
        <v>140</v>
      </c>
      <c r="BM138" s="154" t="s">
        <v>150</v>
      </c>
    </row>
    <row r="139" spans="1:65" s="2" customFormat="1" ht="13.8" customHeight="1">
      <c r="A139" s="29"/>
      <c r="B139" s="141"/>
      <c r="C139" s="142" t="s">
        <v>140</v>
      </c>
      <c r="D139" s="142" t="s">
        <v>136</v>
      </c>
      <c r="E139" s="143" t="s">
        <v>151</v>
      </c>
      <c r="F139" s="144" t="s">
        <v>152</v>
      </c>
      <c r="G139" s="145" t="s">
        <v>149</v>
      </c>
      <c r="H139" s="146">
        <v>30.92</v>
      </c>
      <c r="I139" s="147"/>
      <c r="J139" s="148">
        <f>ROUND(I139*H139,2)</f>
        <v>0</v>
      </c>
      <c r="K139" s="149"/>
      <c r="L139" s="30"/>
      <c r="M139" s="150" t="s">
        <v>1</v>
      </c>
      <c r="N139" s="151" t="s">
        <v>42</v>
      </c>
      <c r="O139" s="55"/>
      <c r="P139" s="152">
        <f>O139*H139</f>
        <v>0</v>
      </c>
      <c r="Q139" s="152">
        <v>1.2E-4</v>
      </c>
      <c r="R139" s="152">
        <f>Q139*H139</f>
        <v>3.7104000000000004E-3</v>
      </c>
      <c r="S139" s="152">
        <v>0</v>
      </c>
      <c r="T139" s="153">
        <f>S139*H139</f>
        <v>0</v>
      </c>
      <c r="U139" s="29"/>
      <c r="V139" s="29"/>
      <c r="W139" s="29"/>
      <c r="X139" s="29"/>
      <c r="Y139" s="29"/>
      <c r="Z139" s="29"/>
      <c r="AA139" s="29"/>
      <c r="AB139" s="29"/>
      <c r="AC139" s="29"/>
      <c r="AD139" s="29"/>
      <c r="AE139" s="29"/>
      <c r="AR139" s="154" t="s">
        <v>140</v>
      </c>
      <c r="AT139" s="154" t="s">
        <v>136</v>
      </c>
      <c r="AU139" s="154" t="s">
        <v>141</v>
      </c>
      <c r="AY139" s="14" t="s">
        <v>133</v>
      </c>
      <c r="BE139" s="155">
        <f>IF(N139="základná",J139,0)</f>
        <v>0</v>
      </c>
      <c r="BF139" s="155">
        <f>IF(N139="znížená",J139,0)</f>
        <v>0</v>
      </c>
      <c r="BG139" s="155">
        <f>IF(N139="zákl. prenesená",J139,0)</f>
        <v>0</v>
      </c>
      <c r="BH139" s="155">
        <f>IF(N139="zníž. prenesená",J139,0)</f>
        <v>0</v>
      </c>
      <c r="BI139" s="155">
        <f>IF(N139="nulová",J139,0)</f>
        <v>0</v>
      </c>
      <c r="BJ139" s="14" t="s">
        <v>141</v>
      </c>
      <c r="BK139" s="155">
        <f>ROUND(I139*H139,2)</f>
        <v>0</v>
      </c>
      <c r="BL139" s="14" t="s">
        <v>140</v>
      </c>
      <c r="BM139" s="154" t="s">
        <v>153</v>
      </c>
    </row>
    <row r="140" spans="1:65" s="12" customFormat="1" ht="22.8" customHeight="1">
      <c r="B140" s="128"/>
      <c r="D140" s="129" t="s">
        <v>75</v>
      </c>
      <c r="E140" s="139" t="s">
        <v>154</v>
      </c>
      <c r="F140" s="139" t="s">
        <v>155</v>
      </c>
      <c r="I140" s="131"/>
      <c r="J140" s="140">
        <f>BK140</f>
        <v>0</v>
      </c>
      <c r="L140" s="128"/>
      <c r="M140" s="133"/>
      <c r="N140" s="134"/>
      <c r="O140" s="134"/>
      <c r="P140" s="135">
        <f>SUM(P141:P149)</f>
        <v>0</v>
      </c>
      <c r="Q140" s="134"/>
      <c r="R140" s="135">
        <f>SUM(R141:R149)</f>
        <v>1.0609845500000001</v>
      </c>
      <c r="S140" s="134"/>
      <c r="T140" s="136">
        <f>SUM(T141:T149)</f>
        <v>0</v>
      </c>
      <c r="AR140" s="129" t="s">
        <v>84</v>
      </c>
      <c r="AT140" s="137" t="s">
        <v>75</v>
      </c>
      <c r="AU140" s="137" t="s">
        <v>84</v>
      </c>
      <c r="AY140" s="129" t="s">
        <v>133</v>
      </c>
      <c r="BK140" s="138">
        <f>SUM(BK141:BK149)</f>
        <v>0</v>
      </c>
    </row>
    <row r="141" spans="1:65" s="2" customFormat="1" ht="34.799999999999997" customHeight="1">
      <c r="A141" s="29"/>
      <c r="B141" s="141"/>
      <c r="C141" s="142" t="s">
        <v>156</v>
      </c>
      <c r="D141" s="142" t="s">
        <v>136</v>
      </c>
      <c r="E141" s="143" t="s">
        <v>157</v>
      </c>
      <c r="F141" s="144" t="s">
        <v>158</v>
      </c>
      <c r="G141" s="145" t="s">
        <v>145</v>
      </c>
      <c r="H141" s="146">
        <v>132.053</v>
      </c>
      <c r="I141" s="147"/>
      <c r="J141" s="148">
        <f t="shared" ref="J141:J149" si="0">ROUND(I141*H141,2)</f>
        <v>0</v>
      </c>
      <c r="K141" s="149"/>
      <c r="L141" s="30"/>
      <c r="M141" s="150" t="s">
        <v>1</v>
      </c>
      <c r="N141" s="151" t="s">
        <v>42</v>
      </c>
      <c r="O141" s="55"/>
      <c r="P141" s="152">
        <f t="shared" ref="P141:P149" si="1">O141*H141</f>
        <v>0</v>
      </c>
      <c r="Q141" s="152">
        <v>1.4999999999999999E-4</v>
      </c>
      <c r="R141" s="152">
        <f t="shared" ref="R141:R149" si="2">Q141*H141</f>
        <v>1.9807949999999998E-2</v>
      </c>
      <c r="S141" s="152">
        <v>0</v>
      </c>
      <c r="T141" s="153">
        <f t="shared" ref="T141:T149" si="3">S141*H141</f>
        <v>0</v>
      </c>
      <c r="U141" s="29"/>
      <c r="V141" s="29"/>
      <c r="W141" s="29"/>
      <c r="X141" s="29"/>
      <c r="Y141" s="29"/>
      <c r="Z141" s="29"/>
      <c r="AA141" s="29"/>
      <c r="AB141" s="29"/>
      <c r="AC141" s="29"/>
      <c r="AD141" s="29"/>
      <c r="AE141" s="29"/>
      <c r="AR141" s="154" t="s">
        <v>140</v>
      </c>
      <c r="AT141" s="154" t="s">
        <v>136</v>
      </c>
      <c r="AU141" s="154" t="s">
        <v>141</v>
      </c>
      <c r="AY141" s="14" t="s">
        <v>133</v>
      </c>
      <c r="BE141" s="155">
        <f t="shared" ref="BE141:BE149" si="4">IF(N141="základná",J141,0)</f>
        <v>0</v>
      </c>
      <c r="BF141" s="155">
        <f t="shared" ref="BF141:BF149" si="5">IF(N141="znížená",J141,0)</f>
        <v>0</v>
      </c>
      <c r="BG141" s="155">
        <f t="shared" ref="BG141:BG149" si="6">IF(N141="zákl. prenesená",J141,0)</f>
        <v>0</v>
      </c>
      <c r="BH141" s="155">
        <f t="shared" ref="BH141:BH149" si="7">IF(N141="zníž. prenesená",J141,0)</f>
        <v>0</v>
      </c>
      <c r="BI141" s="155">
        <f t="shared" ref="BI141:BI149" si="8">IF(N141="nulová",J141,0)</f>
        <v>0</v>
      </c>
      <c r="BJ141" s="14" t="s">
        <v>141</v>
      </c>
      <c r="BK141" s="155">
        <f t="shared" ref="BK141:BK149" si="9">ROUND(I141*H141,2)</f>
        <v>0</v>
      </c>
      <c r="BL141" s="14" t="s">
        <v>140</v>
      </c>
      <c r="BM141" s="154" t="s">
        <v>159</v>
      </c>
    </row>
    <row r="142" spans="1:65" s="2" customFormat="1" ht="22.2" customHeight="1">
      <c r="A142" s="29"/>
      <c r="B142" s="141"/>
      <c r="C142" s="142" t="s">
        <v>154</v>
      </c>
      <c r="D142" s="142" t="s">
        <v>136</v>
      </c>
      <c r="E142" s="143" t="s">
        <v>160</v>
      </c>
      <c r="F142" s="144" t="s">
        <v>161</v>
      </c>
      <c r="G142" s="145" t="s">
        <v>145</v>
      </c>
      <c r="H142" s="146">
        <v>53.121000000000002</v>
      </c>
      <c r="I142" s="147"/>
      <c r="J142" s="148">
        <f t="shared" si="0"/>
        <v>0</v>
      </c>
      <c r="K142" s="149"/>
      <c r="L142" s="30"/>
      <c r="M142" s="150" t="s">
        <v>1</v>
      </c>
      <c r="N142" s="151" t="s">
        <v>42</v>
      </c>
      <c r="O142" s="55"/>
      <c r="P142" s="152">
        <f t="shared" si="1"/>
        <v>0</v>
      </c>
      <c r="Q142" s="152">
        <v>4.7200000000000002E-3</v>
      </c>
      <c r="R142" s="152">
        <f t="shared" si="2"/>
        <v>0.25073112000000003</v>
      </c>
      <c r="S142" s="152">
        <v>0</v>
      </c>
      <c r="T142" s="153">
        <f t="shared" si="3"/>
        <v>0</v>
      </c>
      <c r="U142" s="29"/>
      <c r="V142" s="29"/>
      <c r="W142" s="29"/>
      <c r="X142" s="29"/>
      <c r="Y142" s="29"/>
      <c r="Z142" s="29"/>
      <c r="AA142" s="29"/>
      <c r="AB142" s="29"/>
      <c r="AC142" s="29"/>
      <c r="AD142" s="29"/>
      <c r="AE142" s="29"/>
      <c r="AR142" s="154" t="s">
        <v>140</v>
      </c>
      <c r="AT142" s="154" t="s">
        <v>136</v>
      </c>
      <c r="AU142" s="154" t="s">
        <v>141</v>
      </c>
      <c r="AY142" s="14" t="s">
        <v>133</v>
      </c>
      <c r="BE142" s="155">
        <f t="shared" si="4"/>
        <v>0</v>
      </c>
      <c r="BF142" s="155">
        <f t="shared" si="5"/>
        <v>0</v>
      </c>
      <c r="BG142" s="155">
        <f t="shared" si="6"/>
        <v>0</v>
      </c>
      <c r="BH142" s="155">
        <f t="shared" si="7"/>
        <v>0</v>
      </c>
      <c r="BI142" s="155">
        <f t="shared" si="8"/>
        <v>0</v>
      </c>
      <c r="BJ142" s="14" t="s">
        <v>141</v>
      </c>
      <c r="BK142" s="155">
        <f t="shared" si="9"/>
        <v>0</v>
      </c>
      <c r="BL142" s="14" t="s">
        <v>140</v>
      </c>
      <c r="BM142" s="154" t="s">
        <v>162</v>
      </c>
    </row>
    <row r="143" spans="1:65" s="2" customFormat="1" ht="22.2" customHeight="1">
      <c r="A143" s="29"/>
      <c r="B143" s="141"/>
      <c r="C143" s="142" t="s">
        <v>163</v>
      </c>
      <c r="D143" s="142" t="s">
        <v>136</v>
      </c>
      <c r="E143" s="143" t="s">
        <v>164</v>
      </c>
      <c r="F143" s="144" t="s">
        <v>165</v>
      </c>
      <c r="G143" s="145" t="s">
        <v>145</v>
      </c>
      <c r="H143" s="146">
        <v>132.053</v>
      </c>
      <c r="I143" s="147"/>
      <c r="J143" s="148">
        <f t="shared" si="0"/>
        <v>0</v>
      </c>
      <c r="K143" s="149"/>
      <c r="L143" s="30"/>
      <c r="M143" s="150" t="s">
        <v>1</v>
      </c>
      <c r="N143" s="151" t="s">
        <v>42</v>
      </c>
      <c r="O143" s="55"/>
      <c r="P143" s="152">
        <f t="shared" si="1"/>
        <v>0</v>
      </c>
      <c r="Q143" s="152">
        <v>4.1599999999999996E-3</v>
      </c>
      <c r="R143" s="152">
        <f t="shared" si="2"/>
        <v>0.54934047999999991</v>
      </c>
      <c r="S143" s="152">
        <v>0</v>
      </c>
      <c r="T143" s="153">
        <f t="shared" si="3"/>
        <v>0</v>
      </c>
      <c r="U143" s="29"/>
      <c r="V143" s="29"/>
      <c r="W143" s="29"/>
      <c r="X143" s="29"/>
      <c r="Y143" s="29"/>
      <c r="Z143" s="29"/>
      <c r="AA143" s="29"/>
      <c r="AB143" s="29"/>
      <c r="AC143" s="29"/>
      <c r="AD143" s="29"/>
      <c r="AE143" s="29"/>
      <c r="AR143" s="154" t="s">
        <v>140</v>
      </c>
      <c r="AT143" s="154" t="s">
        <v>136</v>
      </c>
      <c r="AU143" s="154" t="s">
        <v>141</v>
      </c>
      <c r="AY143" s="14" t="s">
        <v>133</v>
      </c>
      <c r="BE143" s="155">
        <f t="shared" si="4"/>
        <v>0</v>
      </c>
      <c r="BF143" s="155">
        <f t="shared" si="5"/>
        <v>0</v>
      </c>
      <c r="BG143" s="155">
        <f t="shared" si="6"/>
        <v>0</v>
      </c>
      <c r="BH143" s="155">
        <f t="shared" si="7"/>
        <v>0</v>
      </c>
      <c r="BI143" s="155">
        <f t="shared" si="8"/>
        <v>0</v>
      </c>
      <c r="BJ143" s="14" t="s">
        <v>141</v>
      </c>
      <c r="BK143" s="155">
        <f t="shared" si="9"/>
        <v>0</v>
      </c>
      <c r="BL143" s="14" t="s">
        <v>140</v>
      </c>
      <c r="BM143" s="154" t="s">
        <v>166</v>
      </c>
    </row>
    <row r="144" spans="1:65" s="2" customFormat="1" ht="22.2" customHeight="1">
      <c r="A144" s="29"/>
      <c r="B144" s="141"/>
      <c r="C144" s="142" t="s">
        <v>167</v>
      </c>
      <c r="D144" s="142" t="s">
        <v>136</v>
      </c>
      <c r="E144" s="143" t="s">
        <v>168</v>
      </c>
      <c r="F144" s="144" t="s">
        <v>169</v>
      </c>
      <c r="G144" s="145" t="s">
        <v>145</v>
      </c>
      <c r="H144" s="146">
        <v>34.4</v>
      </c>
      <c r="I144" s="147"/>
      <c r="J144" s="148">
        <f t="shared" si="0"/>
        <v>0</v>
      </c>
      <c r="K144" s="149"/>
      <c r="L144" s="30"/>
      <c r="M144" s="150" t="s">
        <v>1</v>
      </c>
      <c r="N144" s="151" t="s">
        <v>42</v>
      </c>
      <c r="O144" s="55"/>
      <c r="P144" s="152">
        <f t="shared" si="1"/>
        <v>0</v>
      </c>
      <c r="Q144" s="152">
        <v>0</v>
      </c>
      <c r="R144" s="152">
        <f t="shared" si="2"/>
        <v>0</v>
      </c>
      <c r="S144" s="152">
        <v>0</v>
      </c>
      <c r="T144" s="153">
        <f t="shared" si="3"/>
        <v>0</v>
      </c>
      <c r="U144" s="29"/>
      <c r="V144" s="29"/>
      <c r="W144" s="29"/>
      <c r="X144" s="29"/>
      <c r="Y144" s="29"/>
      <c r="Z144" s="29"/>
      <c r="AA144" s="29"/>
      <c r="AB144" s="29"/>
      <c r="AC144" s="29"/>
      <c r="AD144" s="29"/>
      <c r="AE144" s="29"/>
      <c r="AR144" s="154" t="s">
        <v>140</v>
      </c>
      <c r="AT144" s="154" t="s">
        <v>136</v>
      </c>
      <c r="AU144" s="154" t="s">
        <v>141</v>
      </c>
      <c r="AY144" s="14" t="s">
        <v>133</v>
      </c>
      <c r="BE144" s="155">
        <f t="shared" si="4"/>
        <v>0</v>
      </c>
      <c r="BF144" s="155">
        <f t="shared" si="5"/>
        <v>0</v>
      </c>
      <c r="BG144" s="155">
        <f t="shared" si="6"/>
        <v>0</v>
      </c>
      <c r="BH144" s="155">
        <f t="shared" si="7"/>
        <v>0</v>
      </c>
      <c r="BI144" s="155">
        <f t="shared" si="8"/>
        <v>0</v>
      </c>
      <c r="BJ144" s="14" t="s">
        <v>141</v>
      </c>
      <c r="BK144" s="155">
        <f t="shared" si="9"/>
        <v>0</v>
      </c>
      <c r="BL144" s="14" t="s">
        <v>140</v>
      </c>
      <c r="BM144" s="154" t="s">
        <v>170</v>
      </c>
    </row>
    <row r="145" spans="1:65" s="2" customFormat="1" ht="22.2" customHeight="1">
      <c r="A145" s="29"/>
      <c r="B145" s="141"/>
      <c r="C145" s="156" t="s">
        <v>171</v>
      </c>
      <c r="D145" s="156" t="s">
        <v>172</v>
      </c>
      <c r="E145" s="157" t="s">
        <v>173</v>
      </c>
      <c r="F145" s="158" t="s">
        <v>174</v>
      </c>
      <c r="G145" s="159" t="s">
        <v>175</v>
      </c>
      <c r="H145" s="160">
        <v>7.4409999999999998</v>
      </c>
      <c r="I145" s="161"/>
      <c r="J145" s="162">
        <f t="shared" si="0"/>
        <v>0</v>
      </c>
      <c r="K145" s="163"/>
      <c r="L145" s="164"/>
      <c r="M145" s="165" t="s">
        <v>1</v>
      </c>
      <c r="N145" s="166" t="s">
        <v>42</v>
      </c>
      <c r="O145" s="55"/>
      <c r="P145" s="152">
        <f t="shared" si="1"/>
        <v>0</v>
      </c>
      <c r="Q145" s="152">
        <v>1E-3</v>
      </c>
      <c r="R145" s="152">
        <f t="shared" si="2"/>
        <v>7.4409999999999997E-3</v>
      </c>
      <c r="S145" s="152">
        <v>0</v>
      </c>
      <c r="T145" s="153">
        <f t="shared" si="3"/>
        <v>0</v>
      </c>
      <c r="U145" s="29"/>
      <c r="V145" s="29"/>
      <c r="W145" s="29"/>
      <c r="X145" s="29"/>
      <c r="Y145" s="29"/>
      <c r="Z145" s="29"/>
      <c r="AA145" s="29"/>
      <c r="AB145" s="29"/>
      <c r="AC145" s="29"/>
      <c r="AD145" s="29"/>
      <c r="AE145" s="29"/>
      <c r="AR145" s="154" t="s">
        <v>167</v>
      </c>
      <c r="AT145" s="154" t="s">
        <v>172</v>
      </c>
      <c r="AU145" s="154" t="s">
        <v>141</v>
      </c>
      <c r="AY145" s="14" t="s">
        <v>133</v>
      </c>
      <c r="BE145" s="155">
        <f t="shared" si="4"/>
        <v>0</v>
      </c>
      <c r="BF145" s="155">
        <f t="shared" si="5"/>
        <v>0</v>
      </c>
      <c r="BG145" s="155">
        <f t="shared" si="6"/>
        <v>0</v>
      </c>
      <c r="BH145" s="155">
        <f t="shared" si="7"/>
        <v>0</v>
      </c>
      <c r="BI145" s="155">
        <f t="shared" si="8"/>
        <v>0</v>
      </c>
      <c r="BJ145" s="14" t="s">
        <v>141</v>
      </c>
      <c r="BK145" s="155">
        <f t="shared" si="9"/>
        <v>0</v>
      </c>
      <c r="BL145" s="14" t="s">
        <v>140</v>
      </c>
      <c r="BM145" s="154" t="s">
        <v>176</v>
      </c>
    </row>
    <row r="146" spans="1:65" s="2" customFormat="1" ht="22.2" customHeight="1">
      <c r="A146" s="29"/>
      <c r="B146" s="141"/>
      <c r="C146" s="142" t="s">
        <v>177</v>
      </c>
      <c r="D146" s="142" t="s">
        <v>136</v>
      </c>
      <c r="E146" s="143" t="s">
        <v>178</v>
      </c>
      <c r="F146" s="144" t="s">
        <v>179</v>
      </c>
      <c r="G146" s="145" t="s">
        <v>145</v>
      </c>
      <c r="H146" s="146">
        <v>34.4</v>
      </c>
      <c r="I146" s="147"/>
      <c r="J146" s="148">
        <f t="shared" si="0"/>
        <v>0</v>
      </c>
      <c r="K146" s="149"/>
      <c r="L146" s="30"/>
      <c r="M146" s="150" t="s">
        <v>1</v>
      </c>
      <c r="N146" s="151" t="s">
        <v>42</v>
      </c>
      <c r="O146" s="55"/>
      <c r="P146" s="152">
        <f t="shared" si="1"/>
        <v>0</v>
      </c>
      <c r="Q146" s="152">
        <v>0</v>
      </c>
      <c r="R146" s="152">
        <f t="shared" si="2"/>
        <v>0</v>
      </c>
      <c r="S146" s="152">
        <v>0</v>
      </c>
      <c r="T146" s="153">
        <f t="shared" si="3"/>
        <v>0</v>
      </c>
      <c r="U146" s="29"/>
      <c r="V146" s="29"/>
      <c r="W146" s="29"/>
      <c r="X146" s="29"/>
      <c r="Y146" s="29"/>
      <c r="Z146" s="29"/>
      <c r="AA146" s="29"/>
      <c r="AB146" s="29"/>
      <c r="AC146" s="29"/>
      <c r="AD146" s="29"/>
      <c r="AE146" s="29"/>
      <c r="AR146" s="154" t="s">
        <v>140</v>
      </c>
      <c r="AT146" s="154" t="s">
        <v>136</v>
      </c>
      <c r="AU146" s="154" t="s">
        <v>141</v>
      </c>
      <c r="AY146" s="14" t="s">
        <v>133</v>
      </c>
      <c r="BE146" s="155">
        <f t="shared" si="4"/>
        <v>0</v>
      </c>
      <c r="BF146" s="155">
        <f t="shared" si="5"/>
        <v>0</v>
      </c>
      <c r="BG146" s="155">
        <f t="shared" si="6"/>
        <v>0</v>
      </c>
      <c r="BH146" s="155">
        <f t="shared" si="7"/>
        <v>0</v>
      </c>
      <c r="BI146" s="155">
        <f t="shared" si="8"/>
        <v>0</v>
      </c>
      <c r="BJ146" s="14" t="s">
        <v>141</v>
      </c>
      <c r="BK146" s="155">
        <f t="shared" si="9"/>
        <v>0</v>
      </c>
      <c r="BL146" s="14" t="s">
        <v>140</v>
      </c>
      <c r="BM146" s="154" t="s">
        <v>180</v>
      </c>
    </row>
    <row r="147" spans="1:65" s="2" customFormat="1" ht="22.2" customHeight="1">
      <c r="A147" s="29"/>
      <c r="B147" s="141"/>
      <c r="C147" s="142" t="s">
        <v>181</v>
      </c>
      <c r="D147" s="142" t="s">
        <v>136</v>
      </c>
      <c r="E147" s="143" t="s">
        <v>182</v>
      </c>
      <c r="F147" s="144" t="s">
        <v>183</v>
      </c>
      <c r="G147" s="145" t="s">
        <v>145</v>
      </c>
      <c r="H147" s="146">
        <v>34.4</v>
      </c>
      <c r="I147" s="147"/>
      <c r="J147" s="148">
        <f t="shared" si="0"/>
        <v>0</v>
      </c>
      <c r="K147" s="149"/>
      <c r="L147" s="30"/>
      <c r="M147" s="150" t="s">
        <v>1</v>
      </c>
      <c r="N147" s="151" t="s">
        <v>42</v>
      </c>
      <c r="O147" s="55"/>
      <c r="P147" s="152">
        <f t="shared" si="1"/>
        <v>0</v>
      </c>
      <c r="Q147" s="152">
        <v>3.0599999999999998E-3</v>
      </c>
      <c r="R147" s="152">
        <f t="shared" si="2"/>
        <v>0.10526399999999998</v>
      </c>
      <c r="S147" s="152">
        <v>0</v>
      </c>
      <c r="T147" s="153">
        <f t="shared" si="3"/>
        <v>0</v>
      </c>
      <c r="U147" s="29"/>
      <c r="V147" s="29"/>
      <c r="W147" s="29"/>
      <c r="X147" s="29"/>
      <c r="Y147" s="29"/>
      <c r="Z147" s="29"/>
      <c r="AA147" s="29"/>
      <c r="AB147" s="29"/>
      <c r="AC147" s="29"/>
      <c r="AD147" s="29"/>
      <c r="AE147" s="29"/>
      <c r="AR147" s="154" t="s">
        <v>140</v>
      </c>
      <c r="AT147" s="154" t="s">
        <v>136</v>
      </c>
      <c r="AU147" s="154" t="s">
        <v>141</v>
      </c>
      <c r="AY147" s="14" t="s">
        <v>133</v>
      </c>
      <c r="BE147" s="155">
        <f t="shared" si="4"/>
        <v>0</v>
      </c>
      <c r="BF147" s="155">
        <f t="shared" si="5"/>
        <v>0</v>
      </c>
      <c r="BG147" s="155">
        <f t="shared" si="6"/>
        <v>0</v>
      </c>
      <c r="BH147" s="155">
        <f t="shared" si="7"/>
        <v>0</v>
      </c>
      <c r="BI147" s="155">
        <f t="shared" si="8"/>
        <v>0</v>
      </c>
      <c r="BJ147" s="14" t="s">
        <v>141</v>
      </c>
      <c r="BK147" s="155">
        <f t="shared" si="9"/>
        <v>0</v>
      </c>
      <c r="BL147" s="14" t="s">
        <v>140</v>
      </c>
      <c r="BM147" s="154" t="s">
        <v>184</v>
      </c>
    </row>
    <row r="148" spans="1:65" s="2" customFormat="1" ht="22.2" customHeight="1">
      <c r="A148" s="29"/>
      <c r="B148" s="141"/>
      <c r="C148" s="142" t="s">
        <v>185</v>
      </c>
      <c r="D148" s="142" t="s">
        <v>136</v>
      </c>
      <c r="E148" s="143" t="s">
        <v>186</v>
      </c>
      <c r="F148" s="144" t="s">
        <v>187</v>
      </c>
      <c r="G148" s="145" t="s">
        <v>139</v>
      </c>
      <c r="H148" s="146">
        <v>4</v>
      </c>
      <c r="I148" s="147"/>
      <c r="J148" s="148">
        <f t="shared" si="0"/>
        <v>0</v>
      </c>
      <c r="K148" s="149"/>
      <c r="L148" s="30"/>
      <c r="M148" s="150" t="s">
        <v>1</v>
      </c>
      <c r="N148" s="151" t="s">
        <v>42</v>
      </c>
      <c r="O148" s="55"/>
      <c r="P148" s="152">
        <f t="shared" si="1"/>
        <v>0</v>
      </c>
      <c r="Q148" s="152">
        <v>1.7500000000000002E-2</v>
      </c>
      <c r="R148" s="152">
        <f t="shared" si="2"/>
        <v>7.0000000000000007E-2</v>
      </c>
      <c r="S148" s="152">
        <v>0</v>
      </c>
      <c r="T148" s="153">
        <f t="shared" si="3"/>
        <v>0</v>
      </c>
      <c r="U148" s="29"/>
      <c r="V148" s="29"/>
      <c r="W148" s="29"/>
      <c r="X148" s="29"/>
      <c r="Y148" s="29"/>
      <c r="Z148" s="29"/>
      <c r="AA148" s="29"/>
      <c r="AB148" s="29"/>
      <c r="AC148" s="29"/>
      <c r="AD148" s="29"/>
      <c r="AE148" s="29"/>
      <c r="AR148" s="154" t="s">
        <v>140</v>
      </c>
      <c r="AT148" s="154" t="s">
        <v>136</v>
      </c>
      <c r="AU148" s="154" t="s">
        <v>141</v>
      </c>
      <c r="AY148" s="14" t="s">
        <v>133</v>
      </c>
      <c r="BE148" s="155">
        <f t="shared" si="4"/>
        <v>0</v>
      </c>
      <c r="BF148" s="155">
        <f t="shared" si="5"/>
        <v>0</v>
      </c>
      <c r="BG148" s="155">
        <f t="shared" si="6"/>
        <v>0</v>
      </c>
      <c r="BH148" s="155">
        <f t="shared" si="7"/>
        <v>0</v>
      </c>
      <c r="BI148" s="155">
        <f t="shared" si="8"/>
        <v>0</v>
      </c>
      <c r="BJ148" s="14" t="s">
        <v>141</v>
      </c>
      <c r="BK148" s="155">
        <f t="shared" si="9"/>
        <v>0</v>
      </c>
      <c r="BL148" s="14" t="s">
        <v>140</v>
      </c>
      <c r="BM148" s="154" t="s">
        <v>188</v>
      </c>
    </row>
    <row r="149" spans="1:65" s="2" customFormat="1" ht="22.2" customHeight="1">
      <c r="A149" s="29"/>
      <c r="B149" s="141"/>
      <c r="C149" s="156" t="s">
        <v>189</v>
      </c>
      <c r="D149" s="156" t="s">
        <v>172</v>
      </c>
      <c r="E149" s="157" t="s">
        <v>190</v>
      </c>
      <c r="F149" s="158" t="s">
        <v>191</v>
      </c>
      <c r="G149" s="159" t="s">
        <v>139</v>
      </c>
      <c r="H149" s="160">
        <v>4</v>
      </c>
      <c r="I149" s="161"/>
      <c r="J149" s="162">
        <f t="shared" si="0"/>
        <v>0</v>
      </c>
      <c r="K149" s="163"/>
      <c r="L149" s="164"/>
      <c r="M149" s="165" t="s">
        <v>1</v>
      </c>
      <c r="N149" s="166" t="s">
        <v>42</v>
      </c>
      <c r="O149" s="55"/>
      <c r="P149" s="152">
        <f t="shared" si="1"/>
        <v>0</v>
      </c>
      <c r="Q149" s="152">
        <v>1.46E-2</v>
      </c>
      <c r="R149" s="152">
        <f t="shared" si="2"/>
        <v>5.8400000000000001E-2</v>
      </c>
      <c r="S149" s="152">
        <v>0</v>
      </c>
      <c r="T149" s="153">
        <f t="shared" si="3"/>
        <v>0</v>
      </c>
      <c r="U149" s="29"/>
      <c r="V149" s="29"/>
      <c r="W149" s="29"/>
      <c r="X149" s="29"/>
      <c r="Y149" s="29"/>
      <c r="Z149" s="29"/>
      <c r="AA149" s="29"/>
      <c r="AB149" s="29"/>
      <c r="AC149" s="29"/>
      <c r="AD149" s="29"/>
      <c r="AE149" s="29"/>
      <c r="AR149" s="154" t="s">
        <v>167</v>
      </c>
      <c r="AT149" s="154" t="s">
        <v>172</v>
      </c>
      <c r="AU149" s="154" t="s">
        <v>141</v>
      </c>
      <c r="AY149" s="14" t="s">
        <v>133</v>
      </c>
      <c r="BE149" s="155">
        <f t="shared" si="4"/>
        <v>0</v>
      </c>
      <c r="BF149" s="155">
        <f t="shared" si="5"/>
        <v>0</v>
      </c>
      <c r="BG149" s="155">
        <f t="shared" si="6"/>
        <v>0</v>
      </c>
      <c r="BH149" s="155">
        <f t="shared" si="7"/>
        <v>0</v>
      </c>
      <c r="BI149" s="155">
        <f t="shared" si="8"/>
        <v>0</v>
      </c>
      <c r="BJ149" s="14" t="s">
        <v>141</v>
      </c>
      <c r="BK149" s="155">
        <f t="shared" si="9"/>
        <v>0</v>
      </c>
      <c r="BL149" s="14" t="s">
        <v>140</v>
      </c>
      <c r="BM149" s="154" t="s">
        <v>192</v>
      </c>
    </row>
    <row r="150" spans="1:65" s="12" customFormat="1" ht="22.8" customHeight="1">
      <c r="B150" s="128"/>
      <c r="D150" s="129" t="s">
        <v>75</v>
      </c>
      <c r="E150" s="139" t="s">
        <v>171</v>
      </c>
      <c r="F150" s="139" t="s">
        <v>193</v>
      </c>
      <c r="I150" s="131"/>
      <c r="J150" s="140">
        <f>BK150</f>
        <v>0</v>
      </c>
      <c r="L150" s="128"/>
      <c r="M150" s="133"/>
      <c r="N150" s="134"/>
      <c r="O150" s="134"/>
      <c r="P150" s="135">
        <f>SUM(P151:P166)</f>
        <v>0</v>
      </c>
      <c r="Q150" s="134"/>
      <c r="R150" s="135">
        <f>SUM(R151:R166)</f>
        <v>8.6018199999999989E-2</v>
      </c>
      <c r="S150" s="134"/>
      <c r="T150" s="136">
        <f>SUM(T151:T166)</f>
        <v>0.99330000000000007</v>
      </c>
      <c r="AR150" s="129" t="s">
        <v>84</v>
      </c>
      <c r="AT150" s="137" t="s">
        <v>75</v>
      </c>
      <c r="AU150" s="137" t="s">
        <v>84</v>
      </c>
      <c r="AY150" s="129" t="s">
        <v>133</v>
      </c>
      <c r="BK150" s="138">
        <f>SUM(BK151:BK166)</f>
        <v>0</v>
      </c>
    </row>
    <row r="151" spans="1:65" s="2" customFormat="1" ht="22.2" customHeight="1">
      <c r="A151" s="29"/>
      <c r="B151" s="141"/>
      <c r="C151" s="142" t="s">
        <v>194</v>
      </c>
      <c r="D151" s="142" t="s">
        <v>136</v>
      </c>
      <c r="E151" s="143" t="s">
        <v>195</v>
      </c>
      <c r="F151" s="144" t="s">
        <v>196</v>
      </c>
      <c r="G151" s="145" t="s">
        <v>145</v>
      </c>
      <c r="H151" s="146">
        <v>54.94</v>
      </c>
      <c r="I151" s="147"/>
      <c r="J151" s="148">
        <f t="shared" ref="J151:J166" si="10">ROUND(I151*H151,2)</f>
        <v>0</v>
      </c>
      <c r="K151" s="149"/>
      <c r="L151" s="30"/>
      <c r="M151" s="150" t="s">
        <v>1</v>
      </c>
      <c r="N151" s="151" t="s">
        <v>42</v>
      </c>
      <c r="O151" s="55"/>
      <c r="P151" s="152">
        <f t="shared" ref="P151:P166" si="11">O151*H151</f>
        <v>0</v>
      </c>
      <c r="Q151" s="152">
        <v>1.5299999999999999E-3</v>
      </c>
      <c r="R151" s="152">
        <f t="shared" ref="R151:R166" si="12">Q151*H151</f>
        <v>8.4058199999999986E-2</v>
      </c>
      <c r="S151" s="152">
        <v>0</v>
      </c>
      <c r="T151" s="153">
        <f t="shared" ref="T151:T166" si="13">S151*H151</f>
        <v>0</v>
      </c>
      <c r="U151" s="29"/>
      <c r="V151" s="29"/>
      <c r="W151" s="29"/>
      <c r="X151" s="29"/>
      <c r="Y151" s="29"/>
      <c r="Z151" s="29"/>
      <c r="AA151" s="29"/>
      <c r="AB151" s="29"/>
      <c r="AC151" s="29"/>
      <c r="AD151" s="29"/>
      <c r="AE151" s="29"/>
      <c r="AR151" s="154" t="s">
        <v>140</v>
      </c>
      <c r="AT151" s="154" t="s">
        <v>136</v>
      </c>
      <c r="AU151" s="154" t="s">
        <v>141</v>
      </c>
      <c r="AY151" s="14" t="s">
        <v>133</v>
      </c>
      <c r="BE151" s="155">
        <f t="shared" ref="BE151:BE166" si="14">IF(N151="základná",J151,0)</f>
        <v>0</v>
      </c>
      <c r="BF151" s="155">
        <f t="shared" ref="BF151:BF166" si="15">IF(N151="znížená",J151,0)</f>
        <v>0</v>
      </c>
      <c r="BG151" s="155">
        <f t="shared" ref="BG151:BG166" si="16">IF(N151="zákl. prenesená",J151,0)</f>
        <v>0</v>
      </c>
      <c r="BH151" s="155">
        <f t="shared" ref="BH151:BH166" si="17">IF(N151="zníž. prenesená",J151,0)</f>
        <v>0</v>
      </c>
      <c r="BI151" s="155">
        <f t="shared" ref="BI151:BI166" si="18">IF(N151="nulová",J151,0)</f>
        <v>0</v>
      </c>
      <c r="BJ151" s="14" t="s">
        <v>141</v>
      </c>
      <c r="BK151" s="155">
        <f t="shared" ref="BK151:BK166" si="19">ROUND(I151*H151,2)</f>
        <v>0</v>
      </c>
      <c r="BL151" s="14" t="s">
        <v>140</v>
      </c>
      <c r="BM151" s="154" t="s">
        <v>197</v>
      </c>
    </row>
    <row r="152" spans="1:65" s="2" customFormat="1" ht="13.8" customHeight="1">
      <c r="A152" s="29"/>
      <c r="B152" s="141"/>
      <c r="C152" s="142" t="s">
        <v>198</v>
      </c>
      <c r="D152" s="142" t="s">
        <v>136</v>
      </c>
      <c r="E152" s="143" t="s">
        <v>199</v>
      </c>
      <c r="F152" s="144" t="s">
        <v>200</v>
      </c>
      <c r="G152" s="145" t="s">
        <v>145</v>
      </c>
      <c r="H152" s="146">
        <v>39.200000000000003</v>
      </c>
      <c r="I152" s="147"/>
      <c r="J152" s="148">
        <f t="shared" si="10"/>
        <v>0</v>
      </c>
      <c r="K152" s="149"/>
      <c r="L152" s="30"/>
      <c r="M152" s="150" t="s">
        <v>1</v>
      </c>
      <c r="N152" s="151" t="s">
        <v>42</v>
      </c>
      <c r="O152" s="55"/>
      <c r="P152" s="152">
        <f t="shared" si="11"/>
        <v>0</v>
      </c>
      <c r="Q152" s="152">
        <v>5.0000000000000002E-5</v>
      </c>
      <c r="R152" s="152">
        <f t="shared" si="12"/>
        <v>1.9600000000000004E-3</v>
      </c>
      <c r="S152" s="152">
        <v>0</v>
      </c>
      <c r="T152" s="153">
        <f t="shared" si="13"/>
        <v>0</v>
      </c>
      <c r="U152" s="29"/>
      <c r="V152" s="29"/>
      <c r="W152" s="29"/>
      <c r="X152" s="29"/>
      <c r="Y152" s="29"/>
      <c r="Z152" s="29"/>
      <c r="AA152" s="29"/>
      <c r="AB152" s="29"/>
      <c r="AC152" s="29"/>
      <c r="AD152" s="29"/>
      <c r="AE152" s="29"/>
      <c r="AR152" s="154" t="s">
        <v>140</v>
      </c>
      <c r="AT152" s="154" t="s">
        <v>136</v>
      </c>
      <c r="AU152" s="154" t="s">
        <v>141</v>
      </c>
      <c r="AY152" s="14" t="s">
        <v>133</v>
      </c>
      <c r="BE152" s="155">
        <f t="shared" si="14"/>
        <v>0</v>
      </c>
      <c r="BF152" s="155">
        <f t="shared" si="15"/>
        <v>0</v>
      </c>
      <c r="BG152" s="155">
        <f t="shared" si="16"/>
        <v>0</v>
      </c>
      <c r="BH152" s="155">
        <f t="shared" si="17"/>
        <v>0</v>
      </c>
      <c r="BI152" s="155">
        <f t="shared" si="18"/>
        <v>0</v>
      </c>
      <c r="BJ152" s="14" t="s">
        <v>141</v>
      </c>
      <c r="BK152" s="155">
        <f t="shared" si="19"/>
        <v>0</v>
      </c>
      <c r="BL152" s="14" t="s">
        <v>140</v>
      </c>
      <c r="BM152" s="154" t="s">
        <v>201</v>
      </c>
    </row>
    <row r="153" spans="1:65" s="2" customFormat="1" ht="22.2" customHeight="1">
      <c r="A153" s="29"/>
      <c r="B153" s="141"/>
      <c r="C153" s="142" t="s">
        <v>202</v>
      </c>
      <c r="D153" s="142" t="s">
        <v>136</v>
      </c>
      <c r="E153" s="143" t="s">
        <v>203</v>
      </c>
      <c r="F153" s="144" t="s">
        <v>204</v>
      </c>
      <c r="G153" s="145" t="s">
        <v>145</v>
      </c>
      <c r="H153" s="146">
        <v>39.200000000000003</v>
      </c>
      <c r="I153" s="147"/>
      <c r="J153" s="148">
        <f t="shared" si="10"/>
        <v>0</v>
      </c>
      <c r="K153" s="149"/>
      <c r="L153" s="30"/>
      <c r="M153" s="150" t="s">
        <v>1</v>
      </c>
      <c r="N153" s="151" t="s">
        <v>42</v>
      </c>
      <c r="O153" s="55"/>
      <c r="P153" s="152">
        <f t="shared" si="11"/>
        <v>0</v>
      </c>
      <c r="Q153" s="152">
        <v>0</v>
      </c>
      <c r="R153" s="152">
        <f t="shared" si="12"/>
        <v>0</v>
      </c>
      <c r="S153" s="152">
        <v>0</v>
      </c>
      <c r="T153" s="153">
        <f t="shared" si="13"/>
        <v>0</v>
      </c>
      <c r="U153" s="29"/>
      <c r="V153" s="29"/>
      <c r="W153" s="29"/>
      <c r="X153" s="29"/>
      <c r="Y153" s="29"/>
      <c r="Z153" s="29"/>
      <c r="AA153" s="29"/>
      <c r="AB153" s="29"/>
      <c r="AC153" s="29"/>
      <c r="AD153" s="29"/>
      <c r="AE153" s="29"/>
      <c r="AR153" s="154" t="s">
        <v>140</v>
      </c>
      <c r="AT153" s="154" t="s">
        <v>136</v>
      </c>
      <c r="AU153" s="154" t="s">
        <v>141</v>
      </c>
      <c r="AY153" s="14" t="s">
        <v>133</v>
      </c>
      <c r="BE153" s="155">
        <f t="shared" si="14"/>
        <v>0</v>
      </c>
      <c r="BF153" s="155">
        <f t="shared" si="15"/>
        <v>0</v>
      </c>
      <c r="BG153" s="155">
        <f t="shared" si="16"/>
        <v>0</v>
      </c>
      <c r="BH153" s="155">
        <f t="shared" si="17"/>
        <v>0</v>
      </c>
      <c r="BI153" s="155">
        <f t="shared" si="18"/>
        <v>0</v>
      </c>
      <c r="BJ153" s="14" t="s">
        <v>141</v>
      </c>
      <c r="BK153" s="155">
        <f t="shared" si="19"/>
        <v>0</v>
      </c>
      <c r="BL153" s="14" t="s">
        <v>140</v>
      </c>
      <c r="BM153" s="154" t="s">
        <v>205</v>
      </c>
    </row>
    <row r="154" spans="1:65" s="2" customFormat="1" ht="34.799999999999997" customHeight="1">
      <c r="A154" s="29"/>
      <c r="B154" s="141"/>
      <c r="C154" s="142" t="s">
        <v>206</v>
      </c>
      <c r="D154" s="142" t="s">
        <v>136</v>
      </c>
      <c r="E154" s="143" t="s">
        <v>207</v>
      </c>
      <c r="F154" s="144" t="s">
        <v>208</v>
      </c>
      <c r="G154" s="145" t="s">
        <v>145</v>
      </c>
      <c r="H154" s="146">
        <v>3.8250000000000002</v>
      </c>
      <c r="I154" s="147"/>
      <c r="J154" s="148">
        <f t="shared" si="10"/>
        <v>0</v>
      </c>
      <c r="K154" s="149"/>
      <c r="L154" s="30"/>
      <c r="M154" s="150" t="s">
        <v>1</v>
      </c>
      <c r="N154" s="151" t="s">
        <v>42</v>
      </c>
      <c r="O154" s="55"/>
      <c r="P154" s="152">
        <f t="shared" si="11"/>
        <v>0</v>
      </c>
      <c r="Q154" s="152">
        <v>0</v>
      </c>
      <c r="R154" s="152">
        <f t="shared" si="12"/>
        <v>0</v>
      </c>
      <c r="S154" s="152">
        <v>0.19600000000000001</v>
      </c>
      <c r="T154" s="153">
        <f t="shared" si="13"/>
        <v>0.74970000000000003</v>
      </c>
      <c r="U154" s="29"/>
      <c r="V154" s="29"/>
      <c r="W154" s="29"/>
      <c r="X154" s="29"/>
      <c r="Y154" s="29"/>
      <c r="Z154" s="29"/>
      <c r="AA154" s="29"/>
      <c r="AB154" s="29"/>
      <c r="AC154" s="29"/>
      <c r="AD154" s="29"/>
      <c r="AE154" s="29"/>
      <c r="AR154" s="154" t="s">
        <v>140</v>
      </c>
      <c r="AT154" s="154" t="s">
        <v>136</v>
      </c>
      <c r="AU154" s="154" t="s">
        <v>141</v>
      </c>
      <c r="AY154" s="14" t="s">
        <v>133</v>
      </c>
      <c r="BE154" s="155">
        <f t="shared" si="14"/>
        <v>0</v>
      </c>
      <c r="BF154" s="155">
        <f t="shared" si="15"/>
        <v>0</v>
      </c>
      <c r="BG154" s="155">
        <f t="shared" si="16"/>
        <v>0</v>
      </c>
      <c r="BH154" s="155">
        <f t="shared" si="17"/>
        <v>0</v>
      </c>
      <c r="BI154" s="155">
        <f t="shared" si="18"/>
        <v>0</v>
      </c>
      <c r="BJ154" s="14" t="s">
        <v>141</v>
      </c>
      <c r="BK154" s="155">
        <f t="shared" si="19"/>
        <v>0</v>
      </c>
      <c r="BL154" s="14" t="s">
        <v>140</v>
      </c>
      <c r="BM154" s="154" t="s">
        <v>209</v>
      </c>
    </row>
    <row r="155" spans="1:65" s="2" customFormat="1" ht="22.2" customHeight="1">
      <c r="A155" s="29"/>
      <c r="B155" s="141"/>
      <c r="C155" s="142" t="s">
        <v>210</v>
      </c>
      <c r="D155" s="142" t="s">
        <v>136</v>
      </c>
      <c r="E155" s="143" t="s">
        <v>211</v>
      </c>
      <c r="F155" s="144" t="s">
        <v>212</v>
      </c>
      <c r="G155" s="145" t="s">
        <v>139</v>
      </c>
      <c r="H155" s="146">
        <v>5</v>
      </c>
      <c r="I155" s="147"/>
      <c r="J155" s="148">
        <f t="shared" si="10"/>
        <v>0</v>
      </c>
      <c r="K155" s="149"/>
      <c r="L155" s="30"/>
      <c r="M155" s="150" t="s">
        <v>1</v>
      </c>
      <c r="N155" s="151" t="s">
        <v>42</v>
      </c>
      <c r="O155" s="55"/>
      <c r="P155" s="152">
        <f t="shared" si="11"/>
        <v>0</v>
      </c>
      <c r="Q155" s="152">
        <v>0</v>
      </c>
      <c r="R155" s="152">
        <f t="shared" si="12"/>
        <v>0</v>
      </c>
      <c r="S155" s="152">
        <v>3.2000000000000001E-2</v>
      </c>
      <c r="T155" s="153">
        <f t="shared" si="13"/>
        <v>0.16</v>
      </c>
      <c r="U155" s="29"/>
      <c r="V155" s="29"/>
      <c r="W155" s="29"/>
      <c r="X155" s="29"/>
      <c r="Y155" s="29"/>
      <c r="Z155" s="29"/>
      <c r="AA155" s="29"/>
      <c r="AB155" s="29"/>
      <c r="AC155" s="29"/>
      <c r="AD155" s="29"/>
      <c r="AE155" s="29"/>
      <c r="AR155" s="154" t="s">
        <v>140</v>
      </c>
      <c r="AT155" s="154" t="s">
        <v>136</v>
      </c>
      <c r="AU155" s="154" t="s">
        <v>141</v>
      </c>
      <c r="AY155" s="14" t="s">
        <v>133</v>
      </c>
      <c r="BE155" s="155">
        <f t="shared" si="14"/>
        <v>0</v>
      </c>
      <c r="BF155" s="155">
        <f t="shared" si="15"/>
        <v>0</v>
      </c>
      <c r="BG155" s="155">
        <f t="shared" si="16"/>
        <v>0</v>
      </c>
      <c r="BH155" s="155">
        <f t="shared" si="17"/>
        <v>0</v>
      </c>
      <c r="BI155" s="155">
        <f t="shared" si="18"/>
        <v>0</v>
      </c>
      <c r="BJ155" s="14" t="s">
        <v>141</v>
      </c>
      <c r="BK155" s="155">
        <f t="shared" si="19"/>
        <v>0</v>
      </c>
      <c r="BL155" s="14" t="s">
        <v>140</v>
      </c>
      <c r="BM155" s="154" t="s">
        <v>213</v>
      </c>
    </row>
    <row r="156" spans="1:65" s="2" customFormat="1" ht="22.2" customHeight="1">
      <c r="A156" s="29"/>
      <c r="B156" s="141"/>
      <c r="C156" s="142" t="s">
        <v>214</v>
      </c>
      <c r="D156" s="142" t="s">
        <v>136</v>
      </c>
      <c r="E156" s="143" t="s">
        <v>215</v>
      </c>
      <c r="F156" s="144" t="s">
        <v>216</v>
      </c>
      <c r="G156" s="145" t="s">
        <v>149</v>
      </c>
      <c r="H156" s="146">
        <v>3.8</v>
      </c>
      <c r="I156" s="147"/>
      <c r="J156" s="148">
        <f t="shared" si="10"/>
        <v>0</v>
      </c>
      <c r="K156" s="149"/>
      <c r="L156" s="30"/>
      <c r="M156" s="150" t="s">
        <v>1</v>
      </c>
      <c r="N156" s="151" t="s">
        <v>42</v>
      </c>
      <c r="O156" s="55"/>
      <c r="P156" s="152">
        <f t="shared" si="11"/>
        <v>0</v>
      </c>
      <c r="Q156" s="152">
        <v>0</v>
      </c>
      <c r="R156" s="152">
        <f t="shared" si="12"/>
        <v>0</v>
      </c>
      <c r="S156" s="152">
        <v>2.1999999999999999E-2</v>
      </c>
      <c r="T156" s="153">
        <f t="shared" si="13"/>
        <v>8.3599999999999994E-2</v>
      </c>
      <c r="U156" s="29"/>
      <c r="V156" s="29"/>
      <c r="W156" s="29"/>
      <c r="X156" s="29"/>
      <c r="Y156" s="29"/>
      <c r="Z156" s="29"/>
      <c r="AA156" s="29"/>
      <c r="AB156" s="29"/>
      <c r="AC156" s="29"/>
      <c r="AD156" s="29"/>
      <c r="AE156" s="29"/>
      <c r="AR156" s="154" t="s">
        <v>140</v>
      </c>
      <c r="AT156" s="154" t="s">
        <v>136</v>
      </c>
      <c r="AU156" s="154" t="s">
        <v>141</v>
      </c>
      <c r="AY156" s="14" t="s">
        <v>133</v>
      </c>
      <c r="BE156" s="155">
        <f t="shared" si="14"/>
        <v>0</v>
      </c>
      <c r="BF156" s="155">
        <f t="shared" si="15"/>
        <v>0</v>
      </c>
      <c r="BG156" s="155">
        <f t="shared" si="16"/>
        <v>0</v>
      </c>
      <c r="BH156" s="155">
        <f t="shared" si="17"/>
        <v>0</v>
      </c>
      <c r="BI156" s="155">
        <f t="shared" si="18"/>
        <v>0</v>
      </c>
      <c r="BJ156" s="14" t="s">
        <v>141</v>
      </c>
      <c r="BK156" s="155">
        <f t="shared" si="19"/>
        <v>0</v>
      </c>
      <c r="BL156" s="14" t="s">
        <v>140</v>
      </c>
      <c r="BM156" s="154" t="s">
        <v>217</v>
      </c>
    </row>
    <row r="157" spans="1:65" s="2" customFormat="1" ht="22.2" customHeight="1">
      <c r="A157" s="29"/>
      <c r="B157" s="141"/>
      <c r="C157" s="142" t="s">
        <v>7</v>
      </c>
      <c r="D157" s="142" t="s">
        <v>136</v>
      </c>
      <c r="E157" s="143" t="s">
        <v>218</v>
      </c>
      <c r="F157" s="144" t="s">
        <v>219</v>
      </c>
      <c r="G157" s="145" t="s">
        <v>149</v>
      </c>
      <c r="H157" s="146">
        <v>7.6</v>
      </c>
      <c r="I157" s="147"/>
      <c r="J157" s="148">
        <f t="shared" si="10"/>
        <v>0</v>
      </c>
      <c r="K157" s="149"/>
      <c r="L157" s="30"/>
      <c r="M157" s="150" t="s">
        <v>1</v>
      </c>
      <c r="N157" s="151" t="s">
        <v>42</v>
      </c>
      <c r="O157" s="55"/>
      <c r="P157" s="152">
        <f t="shared" si="11"/>
        <v>0</v>
      </c>
      <c r="Q157" s="152">
        <v>0</v>
      </c>
      <c r="R157" s="152">
        <f t="shared" si="12"/>
        <v>0</v>
      </c>
      <c r="S157" s="152">
        <v>0</v>
      </c>
      <c r="T157" s="153">
        <f t="shared" si="13"/>
        <v>0</v>
      </c>
      <c r="U157" s="29"/>
      <c r="V157" s="29"/>
      <c r="W157" s="29"/>
      <c r="X157" s="29"/>
      <c r="Y157" s="29"/>
      <c r="Z157" s="29"/>
      <c r="AA157" s="29"/>
      <c r="AB157" s="29"/>
      <c r="AC157" s="29"/>
      <c r="AD157" s="29"/>
      <c r="AE157" s="29"/>
      <c r="AR157" s="154" t="s">
        <v>140</v>
      </c>
      <c r="AT157" s="154" t="s">
        <v>136</v>
      </c>
      <c r="AU157" s="154" t="s">
        <v>141</v>
      </c>
      <c r="AY157" s="14" t="s">
        <v>133</v>
      </c>
      <c r="BE157" s="155">
        <f t="shared" si="14"/>
        <v>0</v>
      </c>
      <c r="BF157" s="155">
        <f t="shared" si="15"/>
        <v>0</v>
      </c>
      <c r="BG157" s="155">
        <f t="shared" si="16"/>
        <v>0</v>
      </c>
      <c r="BH157" s="155">
        <f t="shared" si="17"/>
        <v>0</v>
      </c>
      <c r="BI157" s="155">
        <f t="shared" si="18"/>
        <v>0</v>
      </c>
      <c r="BJ157" s="14" t="s">
        <v>141</v>
      </c>
      <c r="BK157" s="155">
        <f t="shared" si="19"/>
        <v>0</v>
      </c>
      <c r="BL157" s="14" t="s">
        <v>140</v>
      </c>
      <c r="BM157" s="154" t="s">
        <v>220</v>
      </c>
    </row>
    <row r="158" spans="1:65" s="2" customFormat="1" ht="13.8" customHeight="1">
      <c r="A158" s="29"/>
      <c r="B158" s="141"/>
      <c r="C158" s="142" t="s">
        <v>221</v>
      </c>
      <c r="D158" s="142" t="s">
        <v>136</v>
      </c>
      <c r="E158" s="143" t="s">
        <v>222</v>
      </c>
      <c r="F158" s="144" t="s">
        <v>223</v>
      </c>
      <c r="G158" s="145" t="s">
        <v>224</v>
      </c>
      <c r="H158" s="146">
        <v>6.2539999999999996</v>
      </c>
      <c r="I158" s="147"/>
      <c r="J158" s="148">
        <f t="shared" si="10"/>
        <v>0</v>
      </c>
      <c r="K158" s="149"/>
      <c r="L158" s="30"/>
      <c r="M158" s="150" t="s">
        <v>1</v>
      </c>
      <c r="N158" s="151" t="s">
        <v>42</v>
      </c>
      <c r="O158" s="55"/>
      <c r="P158" s="152">
        <f t="shared" si="11"/>
        <v>0</v>
      </c>
      <c r="Q158" s="152">
        <v>0</v>
      </c>
      <c r="R158" s="152">
        <f t="shared" si="12"/>
        <v>0</v>
      </c>
      <c r="S158" s="152">
        <v>0</v>
      </c>
      <c r="T158" s="153">
        <f t="shared" si="13"/>
        <v>0</v>
      </c>
      <c r="U158" s="29"/>
      <c r="V158" s="29"/>
      <c r="W158" s="29"/>
      <c r="X158" s="29"/>
      <c r="Y158" s="29"/>
      <c r="Z158" s="29"/>
      <c r="AA158" s="29"/>
      <c r="AB158" s="29"/>
      <c r="AC158" s="29"/>
      <c r="AD158" s="29"/>
      <c r="AE158" s="29"/>
      <c r="AR158" s="154" t="s">
        <v>140</v>
      </c>
      <c r="AT158" s="154" t="s">
        <v>136</v>
      </c>
      <c r="AU158" s="154" t="s">
        <v>141</v>
      </c>
      <c r="AY158" s="14" t="s">
        <v>133</v>
      </c>
      <c r="BE158" s="155">
        <f t="shared" si="14"/>
        <v>0</v>
      </c>
      <c r="BF158" s="155">
        <f t="shared" si="15"/>
        <v>0</v>
      </c>
      <c r="BG158" s="155">
        <f t="shared" si="16"/>
        <v>0</v>
      </c>
      <c r="BH158" s="155">
        <f t="shared" si="17"/>
        <v>0</v>
      </c>
      <c r="BI158" s="155">
        <f t="shared" si="18"/>
        <v>0</v>
      </c>
      <c r="BJ158" s="14" t="s">
        <v>141</v>
      </c>
      <c r="BK158" s="155">
        <f t="shared" si="19"/>
        <v>0</v>
      </c>
      <c r="BL158" s="14" t="s">
        <v>140</v>
      </c>
      <c r="BM158" s="154" t="s">
        <v>225</v>
      </c>
    </row>
    <row r="159" spans="1:65" s="2" customFormat="1" ht="13.8" customHeight="1">
      <c r="A159" s="29"/>
      <c r="B159" s="141"/>
      <c r="C159" s="142" t="s">
        <v>226</v>
      </c>
      <c r="D159" s="142" t="s">
        <v>136</v>
      </c>
      <c r="E159" s="143" t="s">
        <v>227</v>
      </c>
      <c r="F159" s="144" t="s">
        <v>228</v>
      </c>
      <c r="G159" s="145" t="s">
        <v>224</v>
      </c>
      <c r="H159" s="146">
        <v>18.762</v>
      </c>
      <c r="I159" s="147"/>
      <c r="J159" s="148">
        <f t="shared" si="10"/>
        <v>0</v>
      </c>
      <c r="K159" s="149"/>
      <c r="L159" s="30"/>
      <c r="M159" s="150" t="s">
        <v>1</v>
      </c>
      <c r="N159" s="151" t="s">
        <v>42</v>
      </c>
      <c r="O159" s="55"/>
      <c r="P159" s="152">
        <f t="shared" si="11"/>
        <v>0</v>
      </c>
      <c r="Q159" s="152">
        <v>0</v>
      </c>
      <c r="R159" s="152">
        <f t="shared" si="12"/>
        <v>0</v>
      </c>
      <c r="S159" s="152">
        <v>0</v>
      </c>
      <c r="T159" s="153">
        <f t="shared" si="13"/>
        <v>0</v>
      </c>
      <c r="U159" s="29"/>
      <c r="V159" s="29"/>
      <c r="W159" s="29"/>
      <c r="X159" s="29"/>
      <c r="Y159" s="29"/>
      <c r="Z159" s="29"/>
      <c r="AA159" s="29"/>
      <c r="AB159" s="29"/>
      <c r="AC159" s="29"/>
      <c r="AD159" s="29"/>
      <c r="AE159" s="29"/>
      <c r="AR159" s="154" t="s">
        <v>140</v>
      </c>
      <c r="AT159" s="154" t="s">
        <v>136</v>
      </c>
      <c r="AU159" s="154" t="s">
        <v>141</v>
      </c>
      <c r="AY159" s="14" t="s">
        <v>133</v>
      </c>
      <c r="BE159" s="155">
        <f t="shared" si="14"/>
        <v>0</v>
      </c>
      <c r="BF159" s="155">
        <f t="shared" si="15"/>
        <v>0</v>
      </c>
      <c r="BG159" s="155">
        <f t="shared" si="16"/>
        <v>0</v>
      </c>
      <c r="BH159" s="155">
        <f t="shared" si="17"/>
        <v>0</v>
      </c>
      <c r="BI159" s="155">
        <f t="shared" si="18"/>
        <v>0</v>
      </c>
      <c r="BJ159" s="14" t="s">
        <v>141</v>
      </c>
      <c r="BK159" s="155">
        <f t="shared" si="19"/>
        <v>0</v>
      </c>
      <c r="BL159" s="14" t="s">
        <v>140</v>
      </c>
      <c r="BM159" s="154" t="s">
        <v>229</v>
      </c>
    </row>
    <row r="160" spans="1:65" s="2" customFormat="1" ht="13.8" customHeight="1">
      <c r="A160" s="29"/>
      <c r="B160" s="141"/>
      <c r="C160" s="142" t="s">
        <v>230</v>
      </c>
      <c r="D160" s="142" t="s">
        <v>136</v>
      </c>
      <c r="E160" s="143" t="s">
        <v>231</v>
      </c>
      <c r="F160" s="144" t="s">
        <v>232</v>
      </c>
      <c r="G160" s="145" t="s">
        <v>224</v>
      </c>
      <c r="H160" s="146">
        <v>6.2539999999999996</v>
      </c>
      <c r="I160" s="147"/>
      <c r="J160" s="148">
        <f t="shared" si="10"/>
        <v>0</v>
      </c>
      <c r="K160" s="149"/>
      <c r="L160" s="30"/>
      <c r="M160" s="150" t="s">
        <v>1</v>
      </c>
      <c r="N160" s="151" t="s">
        <v>42</v>
      </c>
      <c r="O160" s="55"/>
      <c r="P160" s="152">
        <f t="shared" si="11"/>
        <v>0</v>
      </c>
      <c r="Q160" s="152">
        <v>0</v>
      </c>
      <c r="R160" s="152">
        <f t="shared" si="12"/>
        <v>0</v>
      </c>
      <c r="S160" s="152">
        <v>0</v>
      </c>
      <c r="T160" s="153">
        <f t="shared" si="13"/>
        <v>0</v>
      </c>
      <c r="U160" s="29"/>
      <c r="V160" s="29"/>
      <c r="W160" s="29"/>
      <c r="X160" s="29"/>
      <c r="Y160" s="29"/>
      <c r="Z160" s="29"/>
      <c r="AA160" s="29"/>
      <c r="AB160" s="29"/>
      <c r="AC160" s="29"/>
      <c r="AD160" s="29"/>
      <c r="AE160" s="29"/>
      <c r="AR160" s="154" t="s">
        <v>140</v>
      </c>
      <c r="AT160" s="154" t="s">
        <v>136</v>
      </c>
      <c r="AU160" s="154" t="s">
        <v>141</v>
      </c>
      <c r="AY160" s="14" t="s">
        <v>133</v>
      </c>
      <c r="BE160" s="155">
        <f t="shared" si="14"/>
        <v>0</v>
      </c>
      <c r="BF160" s="155">
        <f t="shared" si="15"/>
        <v>0</v>
      </c>
      <c r="BG160" s="155">
        <f t="shared" si="16"/>
        <v>0</v>
      </c>
      <c r="BH160" s="155">
        <f t="shared" si="17"/>
        <v>0</v>
      </c>
      <c r="BI160" s="155">
        <f t="shared" si="18"/>
        <v>0</v>
      </c>
      <c r="BJ160" s="14" t="s">
        <v>141</v>
      </c>
      <c r="BK160" s="155">
        <f t="shared" si="19"/>
        <v>0</v>
      </c>
      <c r="BL160" s="14" t="s">
        <v>140</v>
      </c>
      <c r="BM160" s="154" t="s">
        <v>233</v>
      </c>
    </row>
    <row r="161" spans="1:65" s="2" customFormat="1" ht="22.2" customHeight="1">
      <c r="A161" s="29"/>
      <c r="B161" s="141"/>
      <c r="C161" s="142" t="s">
        <v>234</v>
      </c>
      <c r="D161" s="142" t="s">
        <v>136</v>
      </c>
      <c r="E161" s="143" t="s">
        <v>235</v>
      </c>
      <c r="F161" s="144" t="s">
        <v>236</v>
      </c>
      <c r="G161" s="145" t="s">
        <v>224</v>
      </c>
      <c r="H161" s="146">
        <v>118.82599999999999</v>
      </c>
      <c r="I161" s="147"/>
      <c r="J161" s="148">
        <f t="shared" si="10"/>
        <v>0</v>
      </c>
      <c r="K161" s="149"/>
      <c r="L161" s="30"/>
      <c r="M161" s="150" t="s">
        <v>1</v>
      </c>
      <c r="N161" s="151" t="s">
        <v>42</v>
      </c>
      <c r="O161" s="55"/>
      <c r="P161" s="152">
        <f t="shared" si="11"/>
        <v>0</v>
      </c>
      <c r="Q161" s="152">
        <v>0</v>
      </c>
      <c r="R161" s="152">
        <f t="shared" si="12"/>
        <v>0</v>
      </c>
      <c r="S161" s="152">
        <v>0</v>
      </c>
      <c r="T161" s="153">
        <f t="shared" si="13"/>
        <v>0</v>
      </c>
      <c r="U161" s="29"/>
      <c r="V161" s="29"/>
      <c r="W161" s="29"/>
      <c r="X161" s="29"/>
      <c r="Y161" s="29"/>
      <c r="Z161" s="29"/>
      <c r="AA161" s="29"/>
      <c r="AB161" s="29"/>
      <c r="AC161" s="29"/>
      <c r="AD161" s="29"/>
      <c r="AE161" s="29"/>
      <c r="AR161" s="154" t="s">
        <v>140</v>
      </c>
      <c r="AT161" s="154" t="s">
        <v>136</v>
      </c>
      <c r="AU161" s="154" t="s">
        <v>141</v>
      </c>
      <c r="AY161" s="14" t="s">
        <v>133</v>
      </c>
      <c r="BE161" s="155">
        <f t="shared" si="14"/>
        <v>0</v>
      </c>
      <c r="BF161" s="155">
        <f t="shared" si="15"/>
        <v>0</v>
      </c>
      <c r="BG161" s="155">
        <f t="shared" si="16"/>
        <v>0</v>
      </c>
      <c r="BH161" s="155">
        <f t="shared" si="17"/>
        <v>0</v>
      </c>
      <c r="BI161" s="155">
        <f t="shared" si="18"/>
        <v>0</v>
      </c>
      <c r="BJ161" s="14" t="s">
        <v>141</v>
      </c>
      <c r="BK161" s="155">
        <f t="shared" si="19"/>
        <v>0</v>
      </c>
      <c r="BL161" s="14" t="s">
        <v>140</v>
      </c>
      <c r="BM161" s="154" t="s">
        <v>237</v>
      </c>
    </row>
    <row r="162" spans="1:65" s="2" customFormat="1" ht="22.2" customHeight="1">
      <c r="A162" s="29"/>
      <c r="B162" s="141"/>
      <c r="C162" s="142" t="s">
        <v>238</v>
      </c>
      <c r="D162" s="142" t="s">
        <v>136</v>
      </c>
      <c r="E162" s="143" t="s">
        <v>239</v>
      </c>
      <c r="F162" s="144" t="s">
        <v>240</v>
      </c>
      <c r="G162" s="145" t="s">
        <v>224</v>
      </c>
      <c r="H162" s="146">
        <v>6.2539999999999996</v>
      </c>
      <c r="I162" s="147"/>
      <c r="J162" s="148">
        <f t="shared" si="10"/>
        <v>0</v>
      </c>
      <c r="K162" s="149"/>
      <c r="L162" s="30"/>
      <c r="M162" s="150" t="s">
        <v>1</v>
      </c>
      <c r="N162" s="151" t="s">
        <v>42</v>
      </c>
      <c r="O162" s="55"/>
      <c r="P162" s="152">
        <f t="shared" si="11"/>
        <v>0</v>
      </c>
      <c r="Q162" s="152">
        <v>0</v>
      </c>
      <c r="R162" s="152">
        <f t="shared" si="12"/>
        <v>0</v>
      </c>
      <c r="S162" s="152">
        <v>0</v>
      </c>
      <c r="T162" s="153">
        <f t="shared" si="13"/>
        <v>0</v>
      </c>
      <c r="U162" s="29"/>
      <c r="V162" s="29"/>
      <c r="W162" s="29"/>
      <c r="X162" s="29"/>
      <c r="Y162" s="29"/>
      <c r="Z162" s="29"/>
      <c r="AA162" s="29"/>
      <c r="AB162" s="29"/>
      <c r="AC162" s="29"/>
      <c r="AD162" s="29"/>
      <c r="AE162" s="29"/>
      <c r="AR162" s="154" t="s">
        <v>140</v>
      </c>
      <c r="AT162" s="154" t="s">
        <v>136</v>
      </c>
      <c r="AU162" s="154" t="s">
        <v>141</v>
      </c>
      <c r="AY162" s="14" t="s">
        <v>133</v>
      </c>
      <c r="BE162" s="155">
        <f t="shared" si="14"/>
        <v>0</v>
      </c>
      <c r="BF162" s="155">
        <f t="shared" si="15"/>
        <v>0</v>
      </c>
      <c r="BG162" s="155">
        <f t="shared" si="16"/>
        <v>0</v>
      </c>
      <c r="BH162" s="155">
        <f t="shared" si="17"/>
        <v>0</v>
      </c>
      <c r="BI162" s="155">
        <f t="shared" si="18"/>
        <v>0</v>
      </c>
      <c r="BJ162" s="14" t="s">
        <v>141</v>
      </c>
      <c r="BK162" s="155">
        <f t="shared" si="19"/>
        <v>0</v>
      </c>
      <c r="BL162" s="14" t="s">
        <v>140</v>
      </c>
      <c r="BM162" s="154" t="s">
        <v>241</v>
      </c>
    </row>
    <row r="163" spans="1:65" s="2" customFormat="1" ht="22.2" customHeight="1">
      <c r="A163" s="29"/>
      <c r="B163" s="141"/>
      <c r="C163" s="142" t="s">
        <v>242</v>
      </c>
      <c r="D163" s="142" t="s">
        <v>136</v>
      </c>
      <c r="E163" s="143" t="s">
        <v>243</v>
      </c>
      <c r="F163" s="144" t="s">
        <v>244</v>
      </c>
      <c r="G163" s="145" t="s">
        <v>224</v>
      </c>
      <c r="H163" s="146">
        <v>50.031999999999996</v>
      </c>
      <c r="I163" s="147"/>
      <c r="J163" s="148">
        <f t="shared" si="10"/>
        <v>0</v>
      </c>
      <c r="K163" s="149"/>
      <c r="L163" s="30"/>
      <c r="M163" s="150" t="s">
        <v>1</v>
      </c>
      <c r="N163" s="151" t="s">
        <v>42</v>
      </c>
      <c r="O163" s="55"/>
      <c r="P163" s="152">
        <f t="shared" si="11"/>
        <v>0</v>
      </c>
      <c r="Q163" s="152">
        <v>0</v>
      </c>
      <c r="R163" s="152">
        <f t="shared" si="12"/>
        <v>0</v>
      </c>
      <c r="S163" s="152">
        <v>0</v>
      </c>
      <c r="T163" s="153">
        <f t="shared" si="13"/>
        <v>0</v>
      </c>
      <c r="U163" s="29"/>
      <c r="V163" s="29"/>
      <c r="W163" s="29"/>
      <c r="X163" s="29"/>
      <c r="Y163" s="29"/>
      <c r="Z163" s="29"/>
      <c r="AA163" s="29"/>
      <c r="AB163" s="29"/>
      <c r="AC163" s="29"/>
      <c r="AD163" s="29"/>
      <c r="AE163" s="29"/>
      <c r="AR163" s="154" t="s">
        <v>140</v>
      </c>
      <c r="AT163" s="154" t="s">
        <v>136</v>
      </c>
      <c r="AU163" s="154" t="s">
        <v>141</v>
      </c>
      <c r="AY163" s="14" t="s">
        <v>133</v>
      </c>
      <c r="BE163" s="155">
        <f t="shared" si="14"/>
        <v>0</v>
      </c>
      <c r="BF163" s="155">
        <f t="shared" si="15"/>
        <v>0</v>
      </c>
      <c r="BG163" s="155">
        <f t="shared" si="16"/>
        <v>0</v>
      </c>
      <c r="BH163" s="155">
        <f t="shared" si="17"/>
        <v>0</v>
      </c>
      <c r="BI163" s="155">
        <f t="shared" si="18"/>
        <v>0</v>
      </c>
      <c r="BJ163" s="14" t="s">
        <v>141</v>
      </c>
      <c r="BK163" s="155">
        <f t="shared" si="19"/>
        <v>0</v>
      </c>
      <c r="BL163" s="14" t="s">
        <v>140</v>
      </c>
      <c r="BM163" s="154" t="s">
        <v>245</v>
      </c>
    </row>
    <row r="164" spans="1:65" s="2" customFormat="1" ht="22.2" customHeight="1">
      <c r="A164" s="29"/>
      <c r="B164" s="141"/>
      <c r="C164" s="142" t="s">
        <v>246</v>
      </c>
      <c r="D164" s="142" t="s">
        <v>136</v>
      </c>
      <c r="E164" s="143" t="s">
        <v>247</v>
      </c>
      <c r="F164" s="144" t="s">
        <v>248</v>
      </c>
      <c r="G164" s="145" t="s">
        <v>224</v>
      </c>
      <c r="H164" s="146">
        <v>5.6289999999999996</v>
      </c>
      <c r="I164" s="147"/>
      <c r="J164" s="148">
        <f t="shared" si="10"/>
        <v>0</v>
      </c>
      <c r="K164" s="149"/>
      <c r="L164" s="30"/>
      <c r="M164" s="150" t="s">
        <v>1</v>
      </c>
      <c r="N164" s="151" t="s">
        <v>42</v>
      </c>
      <c r="O164" s="55"/>
      <c r="P164" s="152">
        <f t="shared" si="11"/>
        <v>0</v>
      </c>
      <c r="Q164" s="152">
        <v>0</v>
      </c>
      <c r="R164" s="152">
        <f t="shared" si="12"/>
        <v>0</v>
      </c>
      <c r="S164" s="152">
        <v>0</v>
      </c>
      <c r="T164" s="153">
        <f t="shared" si="13"/>
        <v>0</v>
      </c>
      <c r="U164" s="29"/>
      <c r="V164" s="29"/>
      <c r="W164" s="29"/>
      <c r="X164" s="29"/>
      <c r="Y164" s="29"/>
      <c r="Z164" s="29"/>
      <c r="AA164" s="29"/>
      <c r="AB164" s="29"/>
      <c r="AC164" s="29"/>
      <c r="AD164" s="29"/>
      <c r="AE164" s="29"/>
      <c r="AR164" s="154" t="s">
        <v>140</v>
      </c>
      <c r="AT164" s="154" t="s">
        <v>136</v>
      </c>
      <c r="AU164" s="154" t="s">
        <v>141</v>
      </c>
      <c r="AY164" s="14" t="s">
        <v>133</v>
      </c>
      <c r="BE164" s="155">
        <f t="shared" si="14"/>
        <v>0</v>
      </c>
      <c r="BF164" s="155">
        <f t="shared" si="15"/>
        <v>0</v>
      </c>
      <c r="BG164" s="155">
        <f t="shared" si="16"/>
        <v>0</v>
      </c>
      <c r="BH164" s="155">
        <f t="shared" si="17"/>
        <v>0</v>
      </c>
      <c r="BI164" s="155">
        <f t="shared" si="18"/>
        <v>0</v>
      </c>
      <c r="BJ164" s="14" t="s">
        <v>141</v>
      </c>
      <c r="BK164" s="155">
        <f t="shared" si="19"/>
        <v>0</v>
      </c>
      <c r="BL164" s="14" t="s">
        <v>140</v>
      </c>
      <c r="BM164" s="154" t="s">
        <v>249</v>
      </c>
    </row>
    <row r="165" spans="1:65" s="2" customFormat="1" ht="22.2" customHeight="1">
      <c r="A165" s="29"/>
      <c r="B165" s="141"/>
      <c r="C165" s="142" t="s">
        <v>250</v>
      </c>
      <c r="D165" s="142" t="s">
        <v>136</v>
      </c>
      <c r="E165" s="143" t="s">
        <v>251</v>
      </c>
      <c r="F165" s="144" t="s">
        <v>252</v>
      </c>
      <c r="G165" s="145" t="s">
        <v>224</v>
      </c>
      <c r="H165" s="146">
        <v>0.625</v>
      </c>
      <c r="I165" s="147"/>
      <c r="J165" s="148">
        <f t="shared" si="10"/>
        <v>0</v>
      </c>
      <c r="K165" s="149"/>
      <c r="L165" s="30"/>
      <c r="M165" s="150" t="s">
        <v>1</v>
      </c>
      <c r="N165" s="151" t="s">
        <v>42</v>
      </c>
      <c r="O165" s="55"/>
      <c r="P165" s="152">
        <f t="shared" si="11"/>
        <v>0</v>
      </c>
      <c r="Q165" s="152">
        <v>0</v>
      </c>
      <c r="R165" s="152">
        <f t="shared" si="12"/>
        <v>0</v>
      </c>
      <c r="S165" s="152">
        <v>0</v>
      </c>
      <c r="T165" s="153">
        <f t="shared" si="13"/>
        <v>0</v>
      </c>
      <c r="U165" s="29"/>
      <c r="V165" s="29"/>
      <c r="W165" s="29"/>
      <c r="X165" s="29"/>
      <c r="Y165" s="29"/>
      <c r="Z165" s="29"/>
      <c r="AA165" s="29"/>
      <c r="AB165" s="29"/>
      <c r="AC165" s="29"/>
      <c r="AD165" s="29"/>
      <c r="AE165" s="29"/>
      <c r="AR165" s="154" t="s">
        <v>140</v>
      </c>
      <c r="AT165" s="154" t="s">
        <v>136</v>
      </c>
      <c r="AU165" s="154" t="s">
        <v>141</v>
      </c>
      <c r="AY165" s="14" t="s">
        <v>133</v>
      </c>
      <c r="BE165" s="155">
        <f t="shared" si="14"/>
        <v>0</v>
      </c>
      <c r="BF165" s="155">
        <f t="shared" si="15"/>
        <v>0</v>
      </c>
      <c r="BG165" s="155">
        <f t="shared" si="16"/>
        <v>0</v>
      </c>
      <c r="BH165" s="155">
        <f t="shared" si="17"/>
        <v>0</v>
      </c>
      <c r="BI165" s="155">
        <f t="shared" si="18"/>
        <v>0</v>
      </c>
      <c r="BJ165" s="14" t="s">
        <v>141</v>
      </c>
      <c r="BK165" s="155">
        <f t="shared" si="19"/>
        <v>0</v>
      </c>
      <c r="BL165" s="14" t="s">
        <v>140</v>
      </c>
      <c r="BM165" s="154" t="s">
        <v>253</v>
      </c>
    </row>
    <row r="166" spans="1:65" s="2" customFormat="1" ht="34.799999999999997" customHeight="1">
      <c r="A166" s="29"/>
      <c r="B166" s="141"/>
      <c r="C166" s="142" t="s">
        <v>254</v>
      </c>
      <c r="D166" s="142" t="s">
        <v>136</v>
      </c>
      <c r="E166" s="143" t="s">
        <v>255</v>
      </c>
      <c r="F166" s="144" t="s">
        <v>256</v>
      </c>
      <c r="G166" s="145" t="s">
        <v>257</v>
      </c>
      <c r="H166" s="146">
        <v>32</v>
      </c>
      <c r="I166" s="147"/>
      <c r="J166" s="148">
        <f t="shared" si="10"/>
        <v>0</v>
      </c>
      <c r="K166" s="149"/>
      <c r="L166" s="30"/>
      <c r="M166" s="150" t="s">
        <v>1</v>
      </c>
      <c r="N166" s="151" t="s">
        <v>42</v>
      </c>
      <c r="O166" s="55"/>
      <c r="P166" s="152">
        <f t="shared" si="11"/>
        <v>0</v>
      </c>
      <c r="Q166" s="152">
        <v>0</v>
      </c>
      <c r="R166" s="152">
        <f t="shared" si="12"/>
        <v>0</v>
      </c>
      <c r="S166" s="152">
        <v>0</v>
      </c>
      <c r="T166" s="153">
        <f t="shared" si="13"/>
        <v>0</v>
      </c>
      <c r="U166" s="29"/>
      <c r="V166" s="29"/>
      <c r="W166" s="29"/>
      <c r="X166" s="29"/>
      <c r="Y166" s="29"/>
      <c r="Z166" s="29"/>
      <c r="AA166" s="29"/>
      <c r="AB166" s="29"/>
      <c r="AC166" s="29"/>
      <c r="AD166" s="29"/>
      <c r="AE166" s="29"/>
      <c r="AR166" s="154" t="s">
        <v>140</v>
      </c>
      <c r="AT166" s="154" t="s">
        <v>136</v>
      </c>
      <c r="AU166" s="154" t="s">
        <v>141</v>
      </c>
      <c r="AY166" s="14" t="s">
        <v>133</v>
      </c>
      <c r="BE166" s="155">
        <f t="shared" si="14"/>
        <v>0</v>
      </c>
      <c r="BF166" s="155">
        <f t="shared" si="15"/>
        <v>0</v>
      </c>
      <c r="BG166" s="155">
        <f t="shared" si="16"/>
        <v>0</v>
      </c>
      <c r="BH166" s="155">
        <f t="shared" si="17"/>
        <v>0</v>
      </c>
      <c r="BI166" s="155">
        <f t="shared" si="18"/>
        <v>0</v>
      </c>
      <c r="BJ166" s="14" t="s">
        <v>141</v>
      </c>
      <c r="BK166" s="155">
        <f t="shared" si="19"/>
        <v>0</v>
      </c>
      <c r="BL166" s="14" t="s">
        <v>140</v>
      </c>
      <c r="BM166" s="154" t="s">
        <v>258</v>
      </c>
    </row>
    <row r="167" spans="1:65" s="12" customFormat="1" ht="22.8" customHeight="1">
      <c r="B167" s="128"/>
      <c r="D167" s="129" t="s">
        <v>75</v>
      </c>
      <c r="E167" s="139" t="s">
        <v>259</v>
      </c>
      <c r="F167" s="139" t="s">
        <v>260</v>
      </c>
      <c r="I167" s="131"/>
      <c r="J167" s="140">
        <f>BK167</f>
        <v>0</v>
      </c>
      <c r="L167" s="128"/>
      <c r="M167" s="133"/>
      <c r="N167" s="134"/>
      <c r="O167" s="134"/>
      <c r="P167" s="135">
        <f>P168</f>
        <v>0</v>
      </c>
      <c r="Q167" s="134"/>
      <c r="R167" s="135">
        <f>R168</f>
        <v>0</v>
      </c>
      <c r="S167" s="134"/>
      <c r="T167" s="136">
        <f>T168</f>
        <v>0</v>
      </c>
      <c r="AR167" s="129" t="s">
        <v>84</v>
      </c>
      <c r="AT167" s="137" t="s">
        <v>75</v>
      </c>
      <c r="AU167" s="137" t="s">
        <v>84</v>
      </c>
      <c r="AY167" s="129" t="s">
        <v>133</v>
      </c>
      <c r="BK167" s="138">
        <f>BK168</f>
        <v>0</v>
      </c>
    </row>
    <row r="168" spans="1:65" s="2" customFormat="1" ht="22.2" customHeight="1">
      <c r="A168" s="29"/>
      <c r="B168" s="141"/>
      <c r="C168" s="142" t="s">
        <v>261</v>
      </c>
      <c r="D168" s="142" t="s">
        <v>136</v>
      </c>
      <c r="E168" s="143" t="s">
        <v>262</v>
      </c>
      <c r="F168" s="144" t="s">
        <v>263</v>
      </c>
      <c r="G168" s="145" t="s">
        <v>224</v>
      </c>
      <c r="H168" s="146">
        <v>5.2279999999999998</v>
      </c>
      <c r="I168" s="147"/>
      <c r="J168" s="148">
        <f>ROUND(I168*H168,2)</f>
        <v>0</v>
      </c>
      <c r="K168" s="149"/>
      <c r="L168" s="30"/>
      <c r="M168" s="150" t="s">
        <v>1</v>
      </c>
      <c r="N168" s="151" t="s">
        <v>42</v>
      </c>
      <c r="O168" s="55"/>
      <c r="P168" s="152">
        <f>O168*H168</f>
        <v>0</v>
      </c>
      <c r="Q168" s="152">
        <v>0</v>
      </c>
      <c r="R168" s="152">
        <f>Q168*H168</f>
        <v>0</v>
      </c>
      <c r="S168" s="152">
        <v>0</v>
      </c>
      <c r="T168" s="153">
        <f>S168*H168</f>
        <v>0</v>
      </c>
      <c r="U168" s="29"/>
      <c r="V168" s="29"/>
      <c r="W168" s="29"/>
      <c r="X168" s="29"/>
      <c r="Y168" s="29"/>
      <c r="Z168" s="29"/>
      <c r="AA168" s="29"/>
      <c r="AB168" s="29"/>
      <c r="AC168" s="29"/>
      <c r="AD168" s="29"/>
      <c r="AE168" s="29"/>
      <c r="AR168" s="154" t="s">
        <v>140</v>
      </c>
      <c r="AT168" s="154" t="s">
        <v>136</v>
      </c>
      <c r="AU168" s="154" t="s">
        <v>141</v>
      </c>
      <c r="AY168" s="14" t="s">
        <v>133</v>
      </c>
      <c r="BE168" s="155">
        <f>IF(N168="základná",J168,0)</f>
        <v>0</v>
      </c>
      <c r="BF168" s="155">
        <f>IF(N168="znížená",J168,0)</f>
        <v>0</v>
      </c>
      <c r="BG168" s="155">
        <f>IF(N168="zákl. prenesená",J168,0)</f>
        <v>0</v>
      </c>
      <c r="BH168" s="155">
        <f>IF(N168="zníž. prenesená",J168,0)</f>
        <v>0</v>
      </c>
      <c r="BI168" s="155">
        <f>IF(N168="nulová",J168,0)</f>
        <v>0</v>
      </c>
      <c r="BJ168" s="14" t="s">
        <v>141</v>
      </c>
      <c r="BK168" s="155">
        <f>ROUND(I168*H168,2)</f>
        <v>0</v>
      </c>
      <c r="BL168" s="14" t="s">
        <v>140</v>
      </c>
      <c r="BM168" s="154" t="s">
        <v>264</v>
      </c>
    </row>
    <row r="169" spans="1:65" s="12" customFormat="1" ht="25.95" customHeight="1">
      <c r="B169" s="128"/>
      <c r="D169" s="129" t="s">
        <v>75</v>
      </c>
      <c r="E169" s="130" t="s">
        <v>265</v>
      </c>
      <c r="F169" s="130" t="s">
        <v>266</v>
      </c>
      <c r="I169" s="131"/>
      <c r="J169" s="132">
        <f>BK169</f>
        <v>0</v>
      </c>
      <c r="L169" s="128"/>
      <c r="M169" s="133"/>
      <c r="N169" s="134"/>
      <c r="O169" s="134"/>
      <c r="P169" s="135">
        <f>P170+P176+P191+P202+P208+P211+P221+P225+P229+P236+P240</f>
        <v>0</v>
      </c>
      <c r="Q169" s="134"/>
      <c r="R169" s="135">
        <f>R170+R176+R191+R202+R208+R211+R221+R225+R229+R236+R240</f>
        <v>2.15553924</v>
      </c>
      <c r="S169" s="134"/>
      <c r="T169" s="136">
        <f>T170+T176+T191+T202+T208+T211+T221+T225+T229+T236+T240</f>
        <v>5.2606106499999994</v>
      </c>
      <c r="AR169" s="129" t="s">
        <v>141</v>
      </c>
      <c r="AT169" s="137" t="s">
        <v>75</v>
      </c>
      <c r="AU169" s="137" t="s">
        <v>76</v>
      </c>
      <c r="AY169" s="129" t="s">
        <v>133</v>
      </c>
      <c r="BK169" s="138">
        <f>BK170+BK176+BK191+BK202+BK208+BK211+BK221+BK225+BK229+BK236+BK240</f>
        <v>0</v>
      </c>
    </row>
    <row r="170" spans="1:65" s="12" customFormat="1" ht="22.8" customHeight="1">
      <c r="B170" s="128"/>
      <c r="D170" s="129" t="s">
        <v>75</v>
      </c>
      <c r="E170" s="139" t="s">
        <v>267</v>
      </c>
      <c r="F170" s="139" t="s">
        <v>268</v>
      </c>
      <c r="I170" s="131"/>
      <c r="J170" s="140">
        <f>BK170</f>
        <v>0</v>
      </c>
      <c r="L170" s="128"/>
      <c r="M170" s="133"/>
      <c r="N170" s="134"/>
      <c r="O170" s="134"/>
      <c r="P170" s="135">
        <f>SUM(P171:P175)</f>
        <v>0</v>
      </c>
      <c r="Q170" s="134"/>
      <c r="R170" s="135">
        <f>SUM(R171:R175)</f>
        <v>0.21318429999999999</v>
      </c>
      <c r="S170" s="134"/>
      <c r="T170" s="136">
        <f>SUM(T171:T175)</f>
        <v>0</v>
      </c>
      <c r="AR170" s="129" t="s">
        <v>141</v>
      </c>
      <c r="AT170" s="137" t="s">
        <v>75</v>
      </c>
      <c r="AU170" s="137" t="s">
        <v>84</v>
      </c>
      <c r="AY170" s="129" t="s">
        <v>133</v>
      </c>
      <c r="BK170" s="138">
        <f>SUM(BK171:BK175)</f>
        <v>0</v>
      </c>
    </row>
    <row r="171" spans="1:65" s="2" customFormat="1" ht="22.2" customHeight="1">
      <c r="A171" s="29"/>
      <c r="B171" s="141"/>
      <c r="C171" s="142" t="s">
        <v>269</v>
      </c>
      <c r="D171" s="142" t="s">
        <v>136</v>
      </c>
      <c r="E171" s="143" t="s">
        <v>270</v>
      </c>
      <c r="F171" s="144" t="s">
        <v>271</v>
      </c>
      <c r="G171" s="145" t="s">
        <v>272</v>
      </c>
      <c r="H171" s="146">
        <v>15.2</v>
      </c>
      <c r="I171" s="147"/>
      <c r="J171" s="148">
        <f>ROUND(I171*H171,2)</f>
        <v>0</v>
      </c>
      <c r="K171" s="149"/>
      <c r="L171" s="30"/>
      <c r="M171" s="150" t="s">
        <v>1</v>
      </c>
      <c r="N171" s="151" t="s">
        <v>42</v>
      </c>
      <c r="O171" s="55"/>
      <c r="P171" s="152">
        <f>O171*H171</f>
        <v>0</v>
      </c>
      <c r="Q171" s="152">
        <v>1.75E-3</v>
      </c>
      <c r="R171" s="152">
        <f>Q171*H171</f>
        <v>2.6599999999999999E-2</v>
      </c>
      <c r="S171" s="152">
        <v>0</v>
      </c>
      <c r="T171" s="153">
        <f>S171*H171</f>
        <v>0</v>
      </c>
      <c r="U171" s="29"/>
      <c r="V171" s="29"/>
      <c r="W171" s="29"/>
      <c r="X171" s="29"/>
      <c r="Y171" s="29"/>
      <c r="Z171" s="29"/>
      <c r="AA171" s="29"/>
      <c r="AB171" s="29"/>
      <c r="AC171" s="29"/>
      <c r="AD171" s="29"/>
      <c r="AE171" s="29"/>
      <c r="AR171" s="154" t="s">
        <v>202</v>
      </c>
      <c r="AT171" s="154" t="s">
        <v>136</v>
      </c>
      <c r="AU171" s="154" t="s">
        <v>141</v>
      </c>
      <c r="AY171" s="14" t="s">
        <v>133</v>
      </c>
      <c r="BE171" s="155">
        <f>IF(N171="základná",J171,0)</f>
        <v>0</v>
      </c>
      <c r="BF171" s="155">
        <f>IF(N171="znížená",J171,0)</f>
        <v>0</v>
      </c>
      <c r="BG171" s="155">
        <f>IF(N171="zákl. prenesená",J171,0)</f>
        <v>0</v>
      </c>
      <c r="BH171" s="155">
        <f>IF(N171="zníž. prenesená",J171,0)</f>
        <v>0</v>
      </c>
      <c r="BI171" s="155">
        <f>IF(N171="nulová",J171,0)</f>
        <v>0</v>
      </c>
      <c r="BJ171" s="14" t="s">
        <v>141</v>
      </c>
      <c r="BK171" s="155">
        <f>ROUND(I171*H171,2)</f>
        <v>0</v>
      </c>
      <c r="BL171" s="14" t="s">
        <v>202</v>
      </c>
      <c r="BM171" s="154" t="s">
        <v>273</v>
      </c>
    </row>
    <row r="172" spans="1:65" s="2" customFormat="1" ht="22.2" customHeight="1">
      <c r="A172" s="29"/>
      <c r="B172" s="141"/>
      <c r="C172" s="142" t="s">
        <v>274</v>
      </c>
      <c r="D172" s="142" t="s">
        <v>136</v>
      </c>
      <c r="E172" s="143" t="s">
        <v>275</v>
      </c>
      <c r="F172" s="144" t="s">
        <v>276</v>
      </c>
      <c r="G172" s="145" t="s">
        <v>272</v>
      </c>
      <c r="H172" s="146">
        <v>4</v>
      </c>
      <c r="I172" s="147"/>
      <c r="J172" s="148">
        <f>ROUND(I172*H172,2)</f>
        <v>0</v>
      </c>
      <c r="K172" s="149"/>
      <c r="L172" s="30"/>
      <c r="M172" s="150" t="s">
        <v>1</v>
      </c>
      <c r="N172" s="151" t="s">
        <v>42</v>
      </c>
      <c r="O172" s="55"/>
      <c r="P172" s="152">
        <f>O172*H172</f>
        <v>0</v>
      </c>
      <c r="Q172" s="152">
        <v>4.5500000000000002E-3</v>
      </c>
      <c r="R172" s="152">
        <f>Q172*H172</f>
        <v>1.8200000000000001E-2</v>
      </c>
      <c r="S172" s="152">
        <v>0</v>
      </c>
      <c r="T172" s="153">
        <f>S172*H172</f>
        <v>0</v>
      </c>
      <c r="U172" s="29"/>
      <c r="V172" s="29"/>
      <c r="W172" s="29"/>
      <c r="X172" s="29"/>
      <c r="Y172" s="29"/>
      <c r="Z172" s="29"/>
      <c r="AA172" s="29"/>
      <c r="AB172" s="29"/>
      <c r="AC172" s="29"/>
      <c r="AD172" s="29"/>
      <c r="AE172" s="29"/>
      <c r="AR172" s="154" t="s">
        <v>202</v>
      </c>
      <c r="AT172" s="154" t="s">
        <v>136</v>
      </c>
      <c r="AU172" s="154" t="s">
        <v>141</v>
      </c>
      <c r="AY172" s="14" t="s">
        <v>133</v>
      </c>
      <c r="BE172" s="155">
        <f>IF(N172="základná",J172,0)</f>
        <v>0</v>
      </c>
      <c r="BF172" s="155">
        <f>IF(N172="znížená",J172,0)</f>
        <v>0</v>
      </c>
      <c r="BG172" s="155">
        <f>IF(N172="zákl. prenesená",J172,0)</f>
        <v>0</v>
      </c>
      <c r="BH172" s="155">
        <f>IF(N172="zníž. prenesená",J172,0)</f>
        <v>0</v>
      </c>
      <c r="BI172" s="155">
        <f>IF(N172="nulová",J172,0)</f>
        <v>0</v>
      </c>
      <c r="BJ172" s="14" t="s">
        <v>141</v>
      </c>
      <c r="BK172" s="155">
        <f>ROUND(I172*H172,2)</f>
        <v>0</v>
      </c>
      <c r="BL172" s="14" t="s">
        <v>202</v>
      </c>
      <c r="BM172" s="154" t="s">
        <v>277</v>
      </c>
    </row>
    <row r="173" spans="1:65" s="2" customFormat="1" ht="22.2" customHeight="1">
      <c r="A173" s="29"/>
      <c r="B173" s="141"/>
      <c r="C173" s="142" t="s">
        <v>278</v>
      </c>
      <c r="D173" s="142" t="s">
        <v>136</v>
      </c>
      <c r="E173" s="143" t="s">
        <v>279</v>
      </c>
      <c r="F173" s="144" t="s">
        <v>280</v>
      </c>
      <c r="G173" s="145" t="s">
        <v>272</v>
      </c>
      <c r="H173" s="146">
        <v>27.33</v>
      </c>
      <c r="I173" s="147"/>
      <c r="J173" s="148">
        <f>ROUND(I173*H173,2)</f>
        <v>0</v>
      </c>
      <c r="K173" s="149"/>
      <c r="L173" s="30"/>
      <c r="M173" s="150" t="s">
        <v>1</v>
      </c>
      <c r="N173" s="151" t="s">
        <v>42</v>
      </c>
      <c r="O173" s="55"/>
      <c r="P173" s="152">
        <f>O173*H173</f>
        <v>0</v>
      </c>
      <c r="Q173" s="152">
        <v>1.75E-3</v>
      </c>
      <c r="R173" s="152">
        <f>Q173*H173</f>
        <v>4.7827499999999995E-2</v>
      </c>
      <c r="S173" s="152">
        <v>0</v>
      </c>
      <c r="T173" s="153">
        <f>S173*H173</f>
        <v>0</v>
      </c>
      <c r="U173" s="29"/>
      <c r="V173" s="29"/>
      <c r="W173" s="29"/>
      <c r="X173" s="29"/>
      <c r="Y173" s="29"/>
      <c r="Z173" s="29"/>
      <c r="AA173" s="29"/>
      <c r="AB173" s="29"/>
      <c r="AC173" s="29"/>
      <c r="AD173" s="29"/>
      <c r="AE173" s="29"/>
      <c r="AR173" s="154" t="s">
        <v>202</v>
      </c>
      <c r="AT173" s="154" t="s">
        <v>136</v>
      </c>
      <c r="AU173" s="154" t="s">
        <v>141</v>
      </c>
      <c r="AY173" s="14" t="s">
        <v>133</v>
      </c>
      <c r="BE173" s="155">
        <f>IF(N173="základná",J173,0)</f>
        <v>0</v>
      </c>
      <c r="BF173" s="155">
        <f>IF(N173="znížená",J173,0)</f>
        <v>0</v>
      </c>
      <c r="BG173" s="155">
        <f>IF(N173="zákl. prenesená",J173,0)</f>
        <v>0</v>
      </c>
      <c r="BH173" s="155">
        <f>IF(N173="zníž. prenesená",J173,0)</f>
        <v>0</v>
      </c>
      <c r="BI173" s="155">
        <f>IF(N173="nulová",J173,0)</f>
        <v>0</v>
      </c>
      <c r="BJ173" s="14" t="s">
        <v>141</v>
      </c>
      <c r="BK173" s="155">
        <f>ROUND(I173*H173,2)</f>
        <v>0</v>
      </c>
      <c r="BL173" s="14" t="s">
        <v>202</v>
      </c>
      <c r="BM173" s="154" t="s">
        <v>281</v>
      </c>
    </row>
    <row r="174" spans="1:65" s="2" customFormat="1" ht="22.2" customHeight="1">
      <c r="A174" s="29"/>
      <c r="B174" s="141"/>
      <c r="C174" s="142" t="s">
        <v>282</v>
      </c>
      <c r="D174" s="142" t="s">
        <v>136</v>
      </c>
      <c r="E174" s="143" t="s">
        <v>283</v>
      </c>
      <c r="F174" s="144" t="s">
        <v>284</v>
      </c>
      <c r="G174" s="145" t="s">
        <v>272</v>
      </c>
      <c r="H174" s="146">
        <v>26.495999999999999</v>
      </c>
      <c r="I174" s="147"/>
      <c r="J174" s="148">
        <f>ROUND(I174*H174,2)</f>
        <v>0</v>
      </c>
      <c r="K174" s="149"/>
      <c r="L174" s="30"/>
      <c r="M174" s="150" t="s">
        <v>1</v>
      </c>
      <c r="N174" s="151" t="s">
        <v>42</v>
      </c>
      <c r="O174" s="55"/>
      <c r="P174" s="152">
        <f>O174*H174</f>
        <v>0</v>
      </c>
      <c r="Q174" s="152">
        <v>4.5500000000000002E-3</v>
      </c>
      <c r="R174" s="152">
        <f>Q174*H174</f>
        <v>0.12055680000000001</v>
      </c>
      <c r="S174" s="152">
        <v>0</v>
      </c>
      <c r="T174" s="153">
        <f>S174*H174</f>
        <v>0</v>
      </c>
      <c r="U174" s="29"/>
      <c r="V174" s="29"/>
      <c r="W174" s="29"/>
      <c r="X174" s="29"/>
      <c r="Y174" s="29"/>
      <c r="Z174" s="29"/>
      <c r="AA174" s="29"/>
      <c r="AB174" s="29"/>
      <c r="AC174" s="29"/>
      <c r="AD174" s="29"/>
      <c r="AE174" s="29"/>
      <c r="AR174" s="154" t="s">
        <v>202</v>
      </c>
      <c r="AT174" s="154" t="s">
        <v>136</v>
      </c>
      <c r="AU174" s="154" t="s">
        <v>141</v>
      </c>
      <c r="AY174" s="14" t="s">
        <v>133</v>
      </c>
      <c r="BE174" s="155">
        <f>IF(N174="základná",J174,0)</f>
        <v>0</v>
      </c>
      <c r="BF174" s="155">
        <f>IF(N174="znížená",J174,0)</f>
        <v>0</v>
      </c>
      <c r="BG174" s="155">
        <f>IF(N174="zákl. prenesená",J174,0)</f>
        <v>0</v>
      </c>
      <c r="BH174" s="155">
        <f>IF(N174="zníž. prenesená",J174,0)</f>
        <v>0</v>
      </c>
      <c r="BI174" s="155">
        <f>IF(N174="nulová",J174,0)</f>
        <v>0</v>
      </c>
      <c r="BJ174" s="14" t="s">
        <v>141</v>
      </c>
      <c r="BK174" s="155">
        <f>ROUND(I174*H174,2)</f>
        <v>0</v>
      </c>
      <c r="BL174" s="14" t="s">
        <v>202</v>
      </c>
      <c r="BM174" s="154" t="s">
        <v>285</v>
      </c>
    </row>
    <row r="175" spans="1:65" s="2" customFormat="1" ht="22.2" customHeight="1">
      <c r="A175" s="29"/>
      <c r="B175" s="141"/>
      <c r="C175" s="142" t="s">
        <v>286</v>
      </c>
      <c r="D175" s="142" t="s">
        <v>136</v>
      </c>
      <c r="E175" s="143" t="s">
        <v>287</v>
      </c>
      <c r="F175" s="144" t="s">
        <v>288</v>
      </c>
      <c r="G175" s="145" t="s">
        <v>289</v>
      </c>
      <c r="H175" s="167"/>
      <c r="I175" s="147"/>
      <c r="J175" s="148">
        <f>ROUND(I175*H175,2)</f>
        <v>0</v>
      </c>
      <c r="K175" s="149"/>
      <c r="L175" s="30"/>
      <c r="M175" s="150" t="s">
        <v>1</v>
      </c>
      <c r="N175" s="151" t="s">
        <v>42</v>
      </c>
      <c r="O175" s="55"/>
      <c r="P175" s="152">
        <f>O175*H175</f>
        <v>0</v>
      </c>
      <c r="Q175" s="152">
        <v>0</v>
      </c>
      <c r="R175" s="152">
        <f>Q175*H175</f>
        <v>0</v>
      </c>
      <c r="S175" s="152">
        <v>0</v>
      </c>
      <c r="T175" s="153">
        <f>S175*H175</f>
        <v>0</v>
      </c>
      <c r="U175" s="29"/>
      <c r="V175" s="29"/>
      <c r="W175" s="29"/>
      <c r="X175" s="29"/>
      <c r="Y175" s="29"/>
      <c r="Z175" s="29"/>
      <c r="AA175" s="29"/>
      <c r="AB175" s="29"/>
      <c r="AC175" s="29"/>
      <c r="AD175" s="29"/>
      <c r="AE175" s="29"/>
      <c r="AR175" s="154" t="s">
        <v>202</v>
      </c>
      <c r="AT175" s="154" t="s">
        <v>136</v>
      </c>
      <c r="AU175" s="154" t="s">
        <v>141</v>
      </c>
      <c r="AY175" s="14" t="s">
        <v>133</v>
      </c>
      <c r="BE175" s="155">
        <f>IF(N175="základná",J175,0)</f>
        <v>0</v>
      </c>
      <c r="BF175" s="155">
        <f>IF(N175="znížená",J175,0)</f>
        <v>0</v>
      </c>
      <c r="BG175" s="155">
        <f>IF(N175="zákl. prenesená",J175,0)</f>
        <v>0</v>
      </c>
      <c r="BH175" s="155">
        <f>IF(N175="zníž. prenesená",J175,0)</f>
        <v>0</v>
      </c>
      <c r="BI175" s="155">
        <f>IF(N175="nulová",J175,0)</f>
        <v>0</v>
      </c>
      <c r="BJ175" s="14" t="s">
        <v>141</v>
      </c>
      <c r="BK175" s="155">
        <f>ROUND(I175*H175,2)</f>
        <v>0</v>
      </c>
      <c r="BL175" s="14" t="s">
        <v>202</v>
      </c>
      <c r="BM175" s="154" t="s">
        <v>290</v>
      </c>
    </row>
    <row r="176" spans="1:65" s="12" customFormat="1" ht="22.8" customHeight="1">
      <c r="B176" s="128"/>
      <c r="D176" s="129" t="s">
        <v>75</v>
      </c>
      <c r="E176" s="139" t="s">
        <v>291</v>
      </c>
      <c r="F176" s="139" t="s">
        <v>292</v>
      </c>
      <c r="I176" s="131"/>
      <c r="J176" s="140">
        <f>BK176</f>
        <v>0</v>
      </c>
      <c r="L176" s="128"/>
      <c r="M176" s="133"/>
      <c r="N176" s="134"/>
      <c r="O176" s="134"/>
      <c r="P176" s="135">
        <f>SUM(P177:P190)</f>
        <v>0</v>
      </c>
      <c r="Q176" s="134"/>
      <c r="R176" s="135">
        <f>SUM(R177:R190)</f>
        <v>1.7184749999999999E-2</v>
      </c>
      <c r="S176" s="134"/>
      <c r="T176" s="136">
        <f>SUM(T177:T190)</f>
        <v>0</v>
      </c>
      <c r="AR176" s="129" t="s">
        <v>141</v>
      </c>
      <c r="AT176" s="137" t="s">
        <v>75</v>
      </c>
      <c r="AU176" s="137" t="s">
        <v>84</v>
      </c>
      <c r="AY176" s="129" t="s">
        <v>133</v>
      </c>
      <c r="BK176" s="138">
        <f>SUM(BK177:BK190)</f>
        <v>0</v>
      </c>
    </row>
    <row r="177" spans="1:65" s="2" customFormat="1" ht="22.2" customHeight="1">
      <c r="A177" s="29"/>
      <c r="B177" s="141"/>
      <c r="C177" s="142" t="s">
        <v>293</v>
      </c>
      <c r="D177" s="142" t="s">
        <v>136</v>
      </c>
      <c r="E177" s="143" t="s">
        <v>294</v>
      </c>
      <c r="F177" s="144" t="s">
        <v>295</v>
      </c>
      <c r="G177" s="145" t="s">
        <v>145</v>
      </c>
      <c r="H177" s="146">
        <v>1</v>
      </c>
      <c r="I177" s="147"/>
      <c r="J177" s="148">
        <f t="shared" ref="J177:J190" si="20">ROUND(I177*H177,2)</f>
        <v>0</v>
      </c>
      <c r="K177" s="149"/>
      <c r="L177" s="30"/>
      <c r="M177" s="150" t="s">
        <v>1</v>
      </c>
      <c r="N177" s="151" t="s">
        <v>42</v>
      </c>
      <c r="O177" s="55"/>
      <c r="P177" s="152">
        <f t="shared" ref="P177:P190" si="21">O177*H177</f>
        <v>0</v>
      </c>
      <c r="Q177" s="152">
        <v>0</v>
      </c>
      <c r="R177" s="152">
        <f t="shared" ref="R177:R190" si="22">Q177*H177</f>
        <v>0</v>
      </c>
      <c r="S177" s="152">
        <v>0</v>
      </c>
      <c r="T177" s="153">
        <f t="shared" ref="T177:T190" si="23">S177*H177</f>
        <v>0</v>
      </c>
      <c r="U177" s="29"/>
      <c r="V177" s="29"/>
      <c r="W177" s="29"/>
      <c r="X177" s="29"/>
      <c r="Y177" s="29"/>
      <c r="Z177" s="29"/>
      <c r="AA177" s="29"/>
      <c r="AB177" s="29"/>
      <c r="AC177" s="29"/>
      <c r="AD177" s="29"/>
      <c r="AE177" s="29"/>
      <c r="AR177" s="154" t="s">
        <v>202</v>
      </c>
      <c r="AT177" s="154" t="s">
        <v>136</v>
      </c>
      <c r="AU177" s="154" t="s">
        <v>141</v>
      </c>
      <c r="AY177" s="14" t="s">
        <v>133</v>
      </c>
      <c r="BE177" s="155">
        <f t="shared" ref="BE177:BE190" si="24">IF(N177="základná",J177,0)</f>
        <v>0</v>
      </c>
      <c r="BF177" s="155">
        <f t="shared" ref="BF177:BF190" si="25">IF(N177="znížená",J177,0)</f>
        <v>0</v>
      </c>
      <c r="BG177" s="155">
        <f t="shared" ref="BG177:BG190" si="26">IF(N177="zákl. prenesená",J177,0)</f>
        <v>0</v>
      </c>
      <c r="BH177" s="155">
        <f t="shared" ref="BH177:BH190" si="27">IF(N177="zníž. prenesená",J177,0)</f>
        <v>0</v>
      </c>
      <c r="BI177" s="155">
        <f t="shared" ref="BI177:BI190" si="28">IF(N177="nulová",J177,0)</f>
        <v>0</v>
      </c>
      <c r="BJ177" s="14" t="s">
        <v>141</v>
      </c>
      <c r="BK177" s="155">
        <f t="shared" ref="BK177:BK190" si="29">ROUND(I177*H177,2)</f>
        <v>0</v>
      </c>
      <c r="BL177" s="14" t="s">
        <v>202</v>
      </c>
      <c r="BM177" s="154" t="s">
        <v>296</v>
      </c>
    </row>
    <row r="178" spans="1:65" s="2" customFormat="1" ht="22.2" customHeight="1">
      <c r="A178" s="29"/>
      <c r="B178" s="141"/>
      <c r="C178" s="156" t="s">
        <v>297</v>
      </c>
      <c r="D178" s="156" t="s">
        <v>172</v>
      </c>
      <c r="E178" s="157" t="s">
        <v>298</v>
      </c>
      <c r="F178" s="158" t="s">
        <v>299</v>
      </c>
      <c r="G178" s="159" t="s">
        <v>145</v>
      </c>
      <c r="H178" s="160">
        <v>1.1499999999999999</v>
      </c>
      <c r="I178" s="161"/>
      <c r="J178" s="162">
        <f t="shared" si="20"/>
        <v>0</v>
      </c>
      <c r="K178" s="163"/>
      <c r="L178" s="164"/>
      <c r="M178" s="165" t="s">
        <v>1</v>
      </c>
      <c r="N178" s="166" t="s">
        <v>42</v>
      </c>
      <c r="O178" s="55"/>
      <c r="P178" s="152">
        <f t="shared" si="21"/>
        <v>0</v>
      </c>
      <c r="Q178" s="152">
        <v>1.8500000000000001E-3</v>
      </c>
      <c r="R178" s="152">
        <f t="shared" si="22"/>
        <v>2.1275000000000001E-3</v>
      </c>
      <c r="S178" s="152">
        <v>0</v>
      </c>
      <c r="T178" s="153">
        <f t="shared" si="23"/>
        <v>0</v>
      </c>
      <c r="U178" s="29"/>
      <c r="V178" s="29"/>
      <c r="W178" s="29"/>
      <c r="X178" s="29"/>
      <c r="Y178" s="29"/>
      <c r="Z178" s="29"/>
      <c r="AA178" s="29"/>
      <c r="AB178" s="29"/>
      <c r="AC178" s="29"/>
      <c r="AD178" s="29"/>
      <c r="AE178" s="29"/>
      <c r="AR178" s="154" t="s">
        <v>274</v>
      </c>
      <c r="AT178" s="154" t="s">
        <v>172</v>
      </c>
      <c r="AU178" s="154" t="s">
        <v>141</v>
      </c>
      <c r="AY178" s="14" t="s">
        <v>133</v>
      </c>
      <c r="BE178" s="155">
        <f t="shared" si="24"/>
        <v>0</v>
      </c>
      <c r="BF178" s="155">
        <f t="shared" si="25"/>
        <v>0</v>
      </c>
      <c r="BG178" s="155">
        <f t="shared" si="26"/>
        <v>0</v>
      </c>
      <c r="BH178" s="155">
        <f t="shared" si="27"/>
        <v>0</v>
      </c>
      <c r="BI178" s="155">
        <f t="shared" si="28"/>
        <v>0</v>
      </c>
      <c r="BJ178" s="14" t="s">
        <v>141</v>
      </c>
      <c r="BK178" s="155">
        <f t="shared" si="29"/>
        <v>0</v>
      </c>
      <c r="BL178" s="14" t="s">
        <v>202</v>
      </c>
      <c r="BM178" s="154" t="s">
        <v>300</v>
      </c>
    </row>
    <row r="179" spans="1:65" s="2" customFormat="1" ht="13.8" customHeight="1">
      <c r="A179" s="29"/>
      <c r="B179" s="141"/>
      <c r="C179" s="156" t="s">
        <v>301</v>
      </c>
      <c r="D179" s="156" t="s">
        <v>172</v>
      </c>
      <c r="E179" s="157" t="s">
        <v>302</v>
      </c>
      <c r="F179" s="158" t="s">
        <v>303</v>
      </c>
      <c r="G179" s="159" t="s">
        <v>139</v>
      </c>
      <c r="H179" s="160">
        <v>4</v>
      </c>
      <c r="I179" s="161"/>
      <c r="J179" s="162">
        <f t="shared" si="20"/>
        <v>0</v>
      </c>
      <c r="K179" s="163"/>
      <c r="L179" s="164"/>
      <c r="M179" s="165" t="s">
        <v>1</v>
      </c>
      <c r="N179" s="166" t="s">
        <v>42</v>
      </c>
      <c r="O179" s="55"/>
      <c r="P179" s="152">
        <f t="shared" si="21"/>
        <v>0</v>
      </c>
      <c r="Q179" s="152">
        <v>1.4999999999999999E-4</v>
      </c>
      <c r="R179" s="152">
        <f t="shared" si="22"/>
        <v>5.9999999999999995E-4</v>
      </c>
      <c r="S179" s="152">
        <v>0</v>
      </c>
      <c r="T179" s="153">
        <f t="shared" si="23"/>
        <v>0</v>
      </c>
      <c r="U179" s="29"/>
      <c r="V179" s="29"/>
      <c r="W179" s="29"/>
      <c r="X179" s="29"/>
      <c r="Y179" s="29"/>
      <c r="Z179" s="29"/>
      <c r="AA179" s="29"/>
      <c r="AB179" s="29"/>
      <c r="AC179" s="29"/>
      <c r="AD179" s="29"/>
      <c r="AE179" s="29"/>
      <c r="AR179" s="154" t="s">
        <v>274</v>
      </c>
      <c r="AT179" s="154" t="s">
        <v>172</v>
      </c>
      <c r="AU179" s="154" t="s">
        <v>141</v>
      </c>
      <c r="AY179" s="14" t="s">
        <v>133</v>
      </c>
      <c r="BE179" s="155">
        <f t="shared" si="24"/>
        <v>0</v>
      </c>
      <c r="BF179" s="155">
        <f t="shared" si="25"/>
        <v>0</v>
      </c>
      <c r="BG179" s="155">
        <f t="shared" si="26"/>
        <v>0</v>
      </c>
      <c r="BH179" s="155">
        <f t="shared" si="27"/>
        <v>0</v>
      </c>
      <c r="BI179" s="155">
        <f t="shared" si="28"/>
        <v>0</v>
      </c>
      <c r="BJ179" s="14" t="s">
        <v>141</v>
      </c>
      <c r="BK179" s="155">
        <f t="shared" si="29"/>
        <v>0</v>
      </c>
      <c r="BL179" s="14" t="s">
        <v>202</v>
      </c>
      <c r="BM179" s="154" t="s">
        <v>304</v>
      </c>
    </row>
    <row r="180" spans="1:65" s="2" customFormat="1" ht="22.2" customHeight="1">
      <c r="A180" s="29"/>
      <c r="B180" s="141"/>
      <c r="C180" s="156" t="s">
        <v>305</v>
      </c>
      <c r="D180" s="156" t="s">
        <v>172</v>
      </c>
      <c r="E180" s="157" t="s">
        <v>306</v>
      </c>
      <c r="F180" s="158" t="s">
        <v>307</v>
      </c>
      <c r="G180" s="159" t="s">
        <v>139</v>
      </c>
      <c r="H180" s="160">
        <v>1</v>
      </c>
      <c r="I180" s="161"/>
      <c r="J180" s="162">
        <f t="shared" si="20"/>
        <v>0</v>
      </c>
      <c r="K180" s="163"/>
      <c r="L180" s="164"/>
      <c r="M180" s="165" t="s">
        <v>1</v>
      </c>
      <c r="N180" s="166" t="s">
        <v>42</v>
      </c>
      <c r="O180" s="55"/>
      <c r="P180" s="152">
        <f t="shared" si="21"/>
        <v>0</v>
      </c>
      <c r="Q180" s="152">
        <v>3.5E-4</v>
      </c>
      <c r="R180" s="152">
        <f t="shared" si="22"/>
        <v>3.5E-4</v>
      </c>
      <c r="S180" s="152">
        <v>0</v>
      </c>
      <c r="T180" s="153">
        <f t="shared" si="23"/>
        <v>0</v>
      </c>
      <c r="U180" s="29"/>
      <c r="V180" s="29"/>
      <c r="W180" s="29"/>
      <c r="X180" s="29"/>
      <c r="Y180" s="29"/>
      <c r="Z180" s="29"/>
      <c r="AA180" s="29"/>
      <c r="AB180" s="29"/>
      <c r="AC180" s="29"/>
      <c r="AD180" s="29"/>
      <c r="AE180" s="29"/>
      <c r="AR180" s="154" t="s">
        <v>274</v>
      </c>
      <c r="AT180" s="154" t="s">
        <v>172</v>
      </c>
      <c r="AU180" s="154" t="s">
        <v>141</v>
      </c>
      <c r="AY180" s="14" t="s">
        <v>133</v>
      </c>
      <c r="BE180" s="155">
        <f t="shared" si="24"/>
        <v>0</v>
      </c>
      <c r="BF180" s="155">
        <f t="shared" si="25"/>
        <v>0</v>
      </c>
      <c r="BG180" s="155">
        <f t="shared" si="26"/>
        <v>0</v>
      </c>
      <c r="BH180" s="155">
        <f t="shared" si="27"/>
        <v>0</v>
      </c>
      <c r="BI180" s="155">
        <f t="shared" si="28"/>
        <v>0</v>
      </c>
      <c r="BJ180" s="14" t="s">
        <v>141</v>
      </c>
      <c r="BK180" s="155">
        <f t="shared" si="29"/>
        <v>0</v>
      </c>
      <c r="BL180" s="14" t="s">
        <v>202</v>
      </c>
      <c r="BM180" s="154" t="s">
        <v>308</v>
      </c>
    </row>
    <row r="181" spans="1:65" s="2" customFormat="1" ht="22.2" customHeight="1">
      <c r="A181" s="29"/>
      <c r="B181" s="141"/>
      <c r="C181" s="142" t="s">
        <v>309</v>
      </c>
      <c r="D181" s="142" t="s">
        <v>136</v>
      </c>
      <c r="E181" s="143" t="s">
        <v>310</v>
      </c>
      <c r="F181" s="144" t="s">
        <v>311</v>
      </c>
      <c r="G181" s="145" t="s">
        <v>139</v>
      </c>
      <c r="H181" s="146">
        <v>1</v>
      </c>
      <c r="I181" s="147"/>
      <c r="J181" s="148">
        <f t="shared" si="20"/>
        <v>0</v>
      </c>
      <c r="K181" s="149"/>
      <c r="L181" s="30"/>
      <c r="M181" s="150" t="s">
        <v>1</v>
      </c>
      <c r="N181" s="151" t="s">
        <v>42</v>
      </c>
      <c r="O181" s="55"/>
      <c r="P181" s="152">
        <f t="shared" si="21"/>
        <v>0</v>
      </c>
      <c r="Q181" s="152">
        <v>1.3999999999999999E-4</v>
      </c>
      <c r="R181" s="152">
        <f t="shared" si="22"/>
        <v>1.3999999999999999E-4</v>
      </c>
      <c r="S181" s="152">
        <v>0</v>
      </c>
      <c r="T181" s="153">
        <f t="shared" si="23"/>
        <v>0</v>
      </c>
      <c r="U181" s="29"/>
      <c r="V181" s="29"/>
      <c r="W181" s="29"/>
      <c r="X181" s="29"/>
      <c r="Y181" s="29"/>
      <c r="Z181" s="29"/>
      <c r="AA181" s="29"/>
      <c r="AB181" s="29"/>
      <c r="AC181" s="29"/>
      <c r="AD181" s="29"/>
      <c r="AE181" s="29"/>
      <c r="AR181" s="154" t="s">
        <v>202</v>
      </c>
      <c r="AT181" s="154" t="s">
        <v>136</v>
      </c>
      <c r="AU181" s="154" t="s">
        <v>141</v>
      </c>
      <c r="AY181" s="14" t="s">
        <v>133</v>
      </c>
      <c r="BE181" s="155">
        <f t="shared" si="24"/>
        <v>0</v>
      </c>
      <c r="BF181" s="155">
        <f t="shared" si="25"/>
        <v>0</v>
      </c>
      <c r="BG181" s="155">
        <f t="shared" si="26"/>
        <v>0</v>
      </c>
      <c r="BH181" s="155">
        <f t="shared" si="27"/>
        <v>0</v>
      </c>
      <c r="BI181" s="155">
        <f t="shared" si="28"/>
        <v>0</v>
      </c>
      <c r="BJ181" s="14" t="s">
        <v>141</v>
      </c>
      <c r="BK181" s="155">
        <f t="shared" si="29"/>
        <v>0</v>
      </c>
      <c r="BL181" s="14" t="s">
        <v>202</v>
      </c>
      <c r="BM181" s="154" t="s">
        <v>312</v>
      </c>
    </row>
    <row r="182" spans="1:65" s="2" customFormat="1" ht="22.2" customHeight="1">
      <c r="A182" s="29"/>
      <c r="B182" s="141"/>
      <c r="C182" s="156" t="s">
        <v>313</v>
      </c>
      <c r="D182" s="156" t="s">
        <v>172</v>
      </c>
      <c r="E182" s="157" t="s">
        <v>298</v>
      </c>
      <c r="F182" s="158" t="s">
        <v>299</v>
      </c>
      <c r="G182" s="159" t="s">
        <v>145</v>
      </c>
      <c r="H182" s="160">
        <v>0.28499999999999998</v>
      </c>
      <c r="I182" s="161"/>
      <c r="J182" s="162">
        <f t="shared" si="20"/>
        <v>0</v>
      </c>
      <c r="K182" s="163"/>
      <c r="L182" s="164"/>
      <c r="M182" s="165" t="s">
        <v>1</v>
      </c>
      <c r="N182" s="166" t="s">
        <v>42</v>
      </c>
      <c r="O182" s="55"/>
      <c r="P182" s="152">
        <f t="shared" si="21"/>
        <v>0</v>
      </c>
      <c r="Q182" s="152">
        <v>1.8500000000000001E-3</v>
      </c>
      <c r="R182" s="152">
        <f t="shared" si="22"/>
        <v>5.2724999999999994E-4</v>
      </c>
      <c r="S182" s="152">
        <v>0</v>
      </c>
      <c r="T182" s="153">
        <f t="shared" si="23"/>
        <v>0</v>
      </c>
      <c r="U182" s="29"/>
      <c r="V182" s="29"/>
      <c r="W182" s="29"/>
      <c r="X182" s="29"/>
      <c r="Y182" s="29"/>
      <c r="Z182" s="29"/>
      <c r="AA182" s="29"/>
      <c r="AB182" s="29"/>
      <c r="AC182" s="29"/>
      <c r="AD182" s="29"/>
      <c r="AE182" s="29"/>
      <c r="AR182" s="154" t="s">
        <v>274</v>
      </c>
      <c r="AT182" s="154" t="s">
        <v>172</v>
      </c>
      <c r="AU182" s="154" t="s">
        <v>141</v>
      </c>
      <c r="AY182" s="14" t="s">
        <v>133</v>
      </c>
      <c r="BE182" s="155">
        <f t="shared" si="24"/>
        <v>0</v>
      </c>
      <c r="BF182" s="155">
        <f t="shared" si="25"/>
        <v>0</v>
      </c>
      <c r="BG182" s="155">
        <f t="shared" si="26"/>
        <v>0</v>
      </c>
      <c r="BH182" s="155">
        <f t="shared" si="27"/>
        <v>0</v>
      </c>
      <c r="BI182" s="155">
        <f t="shared" si="28"/>
        <v>0</v>
      </c>
      <c r="BJ182" s="14" t="s">
        <v>141</v>
      </c>
      <c r="BK182" s="155">
        <f t="shared" si="29"/>
        <v>0</v>
      </c>
      <c r="BL182" s="14" t="s">
        <v>202</v>
      </c>
      <c r="BM182" s="154" t="s">
        <v>314</v>
      </c>
    </row>
    <row r="183" spans="1:65" s="2" customFormat="1" ht="22.2" customHeight="1">
      <c r="A183" s="29"/>
      <c r="B183" s="141"/>
      <c r="C183" s="142" t="s">
        <v>315</v>
      </c>
      <c r="D183" s="142" t="s">
        <v>136</v>
      </c>
      <c r="E183" s="143" t="s">
        <v>316</v>
      </c>
      <c r="F183" s="144" t="s">
        <v>317</v>
      </c>
      <c r="G183" s="145" t="s">
        <v>149</v>
      </c>
      <c r="H183" s="146">
        <v>4</v>
      </c>
      <c r="I183" s="147"/>
      <c r="J183" s="148">
        <f t="shared" si="20"/>
        <v>0</v>
      </c>
      <c r="K183" s="149"/>
      <c r="L183" s="30"/>
      <c r="M183" s="150" t="s">
        <v>1</v>
      </c>
      <c r="N183" s="151" t="s">
        <v>42</v>
      </c>
      <c r="O183" s="55"/>
      <c r="P183" s="152">
        <f t="shared" si="21"/>
        <v>0</v>
      </c>
      <c r="Q183" s="152">
        <v>2.9999999999999997E-4</v>
      </c>
      <c r="R183" s="152">
        <f t="shared" si="22"/>
        <v>1.1999999999999999E-3</v>
      </c>
      <c r="S183" s="152">
        <v>0</v>
      </c>
      <c r="T183" s="153">
        <f t="shared" si="23"/>
        <v>0</v>
      </c>
      <c r="U183" s="29"/>
      <c r="V183" s="29"/>
      <c r="W183" s="29"/>
      <c r="X183" s="29"/>
      <c r="Y183" s="29"/>
      <c r="Z183" s="29"/>
      <c r="AA183" s="29"/>
      <c r="AB183" s="29"/>
      <c r="AC183" s="29"/>
      <c r="AD183" s="29"/>
      <c r="AE183" s="29"/>
      <c r="AR183" s="154" t="s">
        <v>202</v>
      </c>
      <c r="AT183" s="154" t="s">
        <v>136</v>
      </c>
      <c r="AU183" s="154" t="s">
        <v>141</v>
      </c>
      <c r="AY183" s="14" t="s">
        <v>133</v>
      </c>
      <c r="BE183" s="155">
        <f t="shared" si="24"/>
        <v>0</v>
      </c>
      <c r="BF183" s="155">
        <f t="shared" si="25"/>
        <v>0</v>
      </c>
      <c r="BG183" s="155">
        <f t="shared" si="26"/>
        <v>0</v>
      </c>
      <c r="BH183" s="155">
        <f t="shared" si="27"/>
        <v>0</v>
      </c>
      <c r="BI183" s="155">
        <f t="shared" si="28"/>
        <v>0</v>
      </c>
      <c r="BJ183" s="14" t="s">
        <v>141</v>
      </c>
      <c r="BK183" s="155">
        <f t="shared" si="29"/>
        <v>0</v>
      </c>
      <c r="BL183" s="14" t="s">
        <v>202</v>
      </c>
      <c r="BM183" s="154" t="s">
        <v>318</v>
      </c>
    </row>
    <row r="184" spans="1:65" s="2" customFormat="1" ht="22.2" customHeight="1">
      <c r="A184" s="29"/>
      <c r="B184" s="141"/>
      <c r="C184" s="156" t="s">
        <v>319</v>
      </c>
      <c r="D184" s="156" t="s">
        <v>172</v>
      </c>
      <c r="E184" s="157" t="s">
        <v>320</v>
      </c>
      <c r="F184" s="158" t="s">
        <v>321</v>
      </c>
      <c r="G184" s="159" t="s">
        <v>139</v>
      </c>
      <c r="H184" s="160">
        <v>32</v>
      </c>
      <c r="I184" s="161"/>
      <c r="J184" s="162">
        <f t="shared" si="20"/>
        <v>0</v>
      </c>
      <c r="K184" s="163"/>
      <c r="L184" s="164"/>
      <c r="M184" s="165" t="s">
        <v>1</v>
      </c>
      <c r="N184" s="166" t="s">
        <v>42</v>
      </c>
      <c r="O184" s="55"/>
      <c r="P184" s="152">
        <f t="shared" si="21"/>
        <v>0</v>
      </c>
      <c r="Q184" s="152">
        <v>0</v>
      </c>
      <c r="R184" s="152">
        <f t="shared" si="22"/>
        <v>0</v>
      </c>
      <c r="S184" s="152">
        <v>0</v>
      </c>
      <c r="T184" s="153">
        <f t="shared" si="23"/>
        <v>0</v>
      </c>
      <c r="U184" s="29"/>
      <c r="V184" s="29"/>
      <c r="W184" s="29"/>
      <c r="X184" s="29"/>
      <c r="Y184" s="29"/>
      <c r="Z184" s="29"/>
      <c r="AA184" s="29"/>
      <c r="AB184" s="29"/>
      <c r="AC184" s="29"/>
      <c r="AD184" s="29"/>
      <c r="AE184" s="29"/>
      <c r="AR184" s="154" t="s">
        <v>274</v>
      </c>
      <c r="AT184" s="154" t="s">
        <v>172</v>
      </c>
      <c r="AU184" s="154" t="s">
        <v>141</v>
      </c>
      <c r="AY184" s="14" t="s">
        <v>133</v>
      </c>
      <c r="BE184" s="155">
        <f t="shared" si="24"/>
        <v>0</v>
      </c>
      <c r="BF184" s="155">
        <f t="shared" si="25"/>
        <v>0</v>
      </c>
      <c r="BG184" s="155">
        <f t="shared" si="26"/>
        <v>0</v>
      </c>
      <c r="BH184" s="155">
        <f t="shared" si="27"/>
        <v>0</v>
      </c>
      <c r="BI184" s="155">
        <f t="shared" si="28"/>
        <v>0</v>
      </c>
      <c r="BJ184" s="14" t="s">
        <v>141</v>
      </c>
      <c r="BK184" s="155">
        <f t="shared" si="29"/>
        <v>0</v>
      </c>
      <c r="BL184" s="14" t="s">
        <v>202</v>
      </c>
      <c r="BM184" s="154" t="s">
        <v>322</v>
      </c>
    </row>
    <row r="185" spans="1:65" s="2" customFormat="1" ht="22.2" customHeight="1">
      <c r="A185" s="29"/>
      <c r="B185" s="141"/>
      <c r="C185" s="142" t="s">
        <v>323</v>
      </c>
      <c r="D185" s="142" t="s">
        <v>136</v>
      </c>
      <c r="E185" s="143" t="s">
        <v>324</v>
      </c>
      <c r="F185" s="144" t="s">
        <v>325</v>
      </c>
      <c r="G185" s="145" t="s">
        <v>145</v>
      </c>
      <c r="H185" s="146">
        <v>1</v>
      </c>
      <c r="I185" s="147"/>
      <c r="J185" s="148">
        <f t="shared" si="20"/>
        <v>0</v>
      </c>
      <c r="K185" s="149"/>
      <c r="L185" s="30"/>
      <c r="M185" s="150" t="s">
        <v>1</v>
      </c>
      <c r="N185" s="151" t="s">
        <v>42</v>
      </c>
      <c r="O185" s="55"/>
      <c r="P185" s="152">
        <f t="shared" si="21"/>
        <v>0</v>
      </c>
      <c r="Q185" s="152">
        <v>0</v>
      </c>
      <c r="R185" s="152">
        <f t="shared" si="22"/>
        <v>0</v>
      </c>
      <c r="S185" s="152">
        <v>0</v>
      </c>
      <c r="T185" s="153">
        <f t="shared" si="23"/>
        <v>0</v>
      </c>
      <c r="U185" s="29"/>
      <c r="V185" s="29"/>
      <c r="W185" s="29"/>
      <c r="X185" s="29"/>
      <c r="Y185" s="29"/>
      <c r="Z185" s="29"/>
      <c r="AA185" s="29"/>
      <c r="AB185" s="29"/>
      <c r="AC185" s="29"/>
      <c r="AD185" s="29"/>
      <c r="AE185" s="29"/>
      <c r="AR185" s="154" t="s">
        <v>202</v>
      </c>
      <c r="AT185" s="154" t="s">
        <v>136</v>
      </c>
      <c r="AU185" s="154" t="s">
        <v>141</v>
      </c>
      <c r="AY185" s="14" t="s">
        <v>133</v>
      </c>
      <c r="BE185" s="155">
        <f t="shared" si="24"/>
        <v>0</v>
      </c>
      <c r="BF185" s="155">
        <f t="shared" si="25"/>
        <v>0</v>
      </c>
      <c r="BG185" s="155">
        <f t="shared" si="26"/>
        <v>0</v>
      </c>
      <c r="BH185" s="155">
        <f t="shared" si="27"/>
        <v>0</v>
      </c>
      <c r="BI185" s="155">
        <f t="shared" si="28"/>
        <v>0</v>
      </c>
      <c r="BJ185" s="14" t="s">
        <v>141</v>
      </c>
      <c r="BK185" s="155">
        <f t="shared" si="29"/>
        <v>0</v>
      </c>
      <c r="BL185" s="14" t="s">
        <v>202</v>
      </c>
      <c r="BM185" s="154" t="s">
        <v>326</v>
      </c>
    </row>
    <row r="186" spans="1:65" s="2" customFormat="1" ht="13.8" customHeight="1">
      <c r="A186" s="29"/>
      <c r="B186" s="141"/>
      <c r="C186" s="156" t="s">
        <v>327</v>
      </c>
      <c r="D186" s="156" t="s">
        <v>172</v>
      </c>
      <c r="E186" s="157" t="s">
        <v>328</v>
      </c>
      <c r="F186" s="158" t="s">
        <v>329</v>
      </c>
      <c r="G186" s="159" t="s">
        <v>145</v>
      </c>
      <c r="H186" s="160">
        <v>1</v>
      </c>
      <c r="I186" s="161"/>
      <c r="J186" s="162">
        <f t="shared" si="20"/>
        <v>0</v>
      </c>
      <c r="K186" s="163"/>
      <c r="L186" s="164"/>
      <c r="M186" s="165" t="s">
        <v>1</v>
      </c>
      <c r="N186" s="166" t="s">
        <v>42</v>
      </c>
      <c r="O186" s="55"/>
      <c r="P186" s="152">
        <f t="shared" si="21"/>
        <v>0</v>
      </c>
      <c r="Q186" s="152">
        <v>0</v>
      </c>
      <c r="R186" s="152">
        <f t="shared" si="22"/>
        <v>0</v>
      </c>
      <c r="S186" s="152">
        <v>0</v>
      </c>
      <c r="T186" s="153">
        <f t="shared" si="23"/>
        <v>0</v>
      </c>
      <c r="U186" s="29"/>
      <c r="V186" s="29"/>
      <c r="W186" s="29"/>
      <c r="X186" s="29"/>
      <c r="Y186" s="29"/>
      <c r="Z186" s="29"/>
      <c r="AA186" s="29"/>
      <c r="AB186" s="29"/>
      <c r="AC186" s="29"/>
      <c r="AD186" s="29"/>
      <c r="AE186" s="29"/>
      <c r="AR186" s="154" t="s">
        <v>274</v>
      </c>
      <c r="AT186" s="154" t="s">
        <v>172</v>
      </c>
      <c r="AU186" s="154" t="s">
        <v>141</v>
      </c>
      <c r="AY186" s="14" t="s">
        <v>133</v>
      </c>
      <c r="BE186" s="155">
        <f t="shared" si="24"/>
        <v>0</v>
      </c>
      <c r="BF186" s="155">
        <f t="shared" si="25"/>
        <v>0</v>
      </c>
      <c r="BG186" s="155">
        <f t="shared" si="26"/>
        <v>0</v>
      </c>
      <c r="BH186" s="155">
        <f t="shared" si="27"/>
        <v>0</v>
      </c>
      <c r="BI186" s="155">
        <f t="shared" si="28"/>
        <v>0</v>
      </c>
      <c r="BJ186" s="14" t="s">
        <v>141</v>
      </c>
      <c r="BK186" s="155">
        <f t="shared" si="29"/>
        <v>0</v>
      </c>
      <c r="BL186" s="14" t="s">
        <v>202</v>
      </c>
      <c r="BM186" s="154" t="s">
        <v>330</v>
      </c>
    </row>
    <row r="187" spans="1:65" s="2" customFormat="1" ht="22.2" customHeight="1">
      <c r="A187" s="29"/>
      <c r="B187" s="141"/>
      <c r="C187" s="142" t="s">
        <v>331</v>
      </c>
      <c r="D187" s="142" t="s">
        <v>136</v>
      </c>
      <c r="E187" s="143" t="s">
        <v>332</v>
      </c>
      <c r="F187" s="144" t="s">
        <v>333</v>
      </c>
      <c r="G187" s="145" t="s">
        <v>149</v>
      </c>
      <c r="H187" s="146">
        <v>1</v>
      </c>
      <c r="I187" s="147"/>
      <c r="J187" s="148">
        <f t="shared" si="20"/>
        <v>0</v>
      </c>
      <c r="K187" s="149"/>
      <c r="L187" s="30"/>
      <c r="M187" s="150" t="s">
        <v>1</v>
      </c>
      <c r="N187" s="151" t="s">
        <v>42</v>
      </c>
      <c r="O187" s="55"/>
      <c r="P187" s="152">
        <f t="shared" si="21"/>
        <v>0</v>
      </c>
      <c r="Q187" s="152">
        <v>4.0000000000000003E-5</v>
      </c>
      <c r="R187" s="152">
        <f t="shared" si="22"/>
        <v>4.0000000000000003E-5</v>
      </c>
      <c r="S187" s="152">
        <v>0</v>
      </c>
      <c r="T187" s="153">
        <f t="shared" si="23"/>
        <v>0</v>
      </c>
      <c r="U187" s="29"/>
      <c r="V187" s="29"/>
      <c r="W187" s="29"/>
      <c r="X187" s="29"/>
      <c r="Y187" s="29"/>
      <c r="Z187" s="29"/>
      <c r="AA187" s="29"/>
      <c r="AB187" s="29"/>
      <c r="AC187" s="29"/>
      <c r="AD187" s="29"/>
      <c r="AE187" s="29"/>
      <c r="AR187" s="154" t="s">
        <v>202</v>
      </c>
      <c r="AT187" s="154" t="s">
        <v>136</v>
      </c>
      <c r="AU187" s="154" t="s">
        <v>141</v>
      </c>
      <c r="AY187" s="14" t="s">
        <v>133</v>
      </c>
      <c r="BE187" s="155">
        <f t="shared" si="24"/>
        <v>0</v>
      </c>
      <c r="BF187" s="155">
        <f t="shared" si="25"/>
        <v>0</v>
      </c>
      <c r="BG187" s="155">
        <f t="shared" si="26"/>
        <v>0</v>
      </c>
      <c r="BH187" s="155">
        <f t="shared" si="27"/>
        <v>0</v>
      </c>
      <c r="BI187" s="155">
        <f t="shared" si="28"/>
        <v>0</v>
      </c>
      <c r="BJ187" s="14" t="s">
        <v>141</v>
      </c>
      <c r="BK187" s="155">
        <f t="shared" si="29"/>
        <v>0</v>
      </c>
      <c r="BL187" s="14" t="s">
        <v>202</v>
      </c>
      <c r="BM187" s="154" t="s">
        <v>334</v>
      </c>
    </row>
    <row r="188" spans="1:65" s="2" customFormat="1" ht="22.2" customHeight="1">
      <c r="A188" s="29"/>
      <c r="B188" s="141"/>
      <c r="C188" s="156" t="s">
        <v>335</v>
      </c>
      <c r="D188" s="156" t="s">
        <v>172</v>
      </c>
      <c r="E188" s="157" t="s">
        <v>336</v>
      </c>
      <c r="F188" s="158" t="s">
        <v>337</v>
      </c>
      <c r="G188" s="159" t="s">
        <v>145</v>
      </c>
      <c r="H188" s="160">
        <v>1</v>
      </c>
      <c r="I188" s="161"/>
      <c r="J188" s="162">
        <f t="shared" si="20"/>
        <v>0</v>
      </c>
      <c r="K188" s="163"/>
      <c r="L188" s="164"/>
      <c r="M188" s="165" t="s">
        <v>1</v>
      </c>
      <c r="N188" s="166" t="s">
        <v>42</v>
      </c>
      <c r="O188" s="55"/>
      <c r="P188" s="152">
        <f t="shared" si="21"/>
        <v>0</v>
      </c>
      <c r="Q188" s="152">
        <v>1.0999999999999999E-2</v>
      </c>
      <c r="R188" s="152">
        <f t="shared" si="22"/>
        <v>1.0999999999999999E-2</v>
      </c>
      <c r="S188" s="152">
        <v>0</v>
      </c>
      <c r="T188" s="153">
        <f t="shared" si="23"/>
        <v>0</v>
      </c>
      <c r="U188" s="29"/>
      <c r="V188" s="29"/>
      <c r="W188" s="29"/>
      <c r="X188" s="29"/>
      <c r="Y188" s="29"/>
      <c r="Z188" s="29"/>
      <c r="AA188" s="29"/>
      <c r="AB188" s="29"/>
      <c r="AC188" s="29"/>
      <c r="AD188" s="29"/>
      <c r="AE188" s="29"/>
      <c r="AR188" s="154" t="s">
        <v>274</v>
      </c>
      <c r="AT188" s="154" t="s">
        <v>172</v>
      </c>
      <c r="AU188" s="154" t="s">
        <v>141</v>
      </c>
      <c r="AY188" s="14" t="s">
        <v>133</v>
      </c>
      <c r="BE188" s="155">
        <f t="shared" si="24"/>
        <v>0</v>
      </c>
      <c r="BF188" s="155">
        <f t="shared" si="25"/>
        <v>0</v>
      </c>
      <c r="BG188" s="155">
        <f t="shared" si="26"/>
        <v>0</v>
      </c>
      <c r="BH188" s="155">
        <f t="shared" si="27"/>
        <v>0</v>
      </c>
      <c r="BI188" s="155">
        <f t="shared" si="28"/>
        <v>0</v>
      </c>
      <c r="BJ188" s="14" t="s">
        <v>141</v>
      </c>
      <c r="BK188" s="155">
        <f t="shared" si="29"/>
        <v>0</v>
      </c>
      <c r="BL188" s="14" t="s">
        <v>202</v>
      </c>
      <c r="BM188" s="154" t="s">
        <v>338</v>
      </c>
    </row>
    <row r="189" spans="1:65" s="2" customFormat="1" ht="13.8" customHeight="1">
      <c r="A189" s="29"/>
      <c r="B189" s="141"/>
      <c r="C189" s="156" t="s">
        <v>339</v>
      </c>
      <c r="D189" s="156" t="s">
        <v>172</v>
      </c>
      <c r="E189" s="157" t="s">
        <v>302</v>
      </c>
      <c r="F189" s="158" t="s">
        <v>303</v>
      </c>
      <c r="G189" s="159" t="s">
        <v>139</v>
      </c>
      <c r="H189" s="160">
        <v>8</v>
      </c>
      <c r="I189" s="161"/>
      <c r="J189" s="162">
        <f t="shared" si="20"/>
        <v>0</v>
      </c>
      <c r="K189" s="163"/>
      <c r="L189" s="164"/>
      <c r="M189" s="165" t="s">
        <v>1</v>
      </c>
      <c r="N189" s="166" t="s">
        <v>42</v>
      </c>
      <c r="O189" s="55"/>
      <c r="P189" s="152">
        <f t="shared" si="21"/>
        <v>0</v>
      </c>
      <c r="Q189" s="152">
        <v>1.4999999999999999E-4</v>
      </c>
      <c r="R189" s="152">
        <f t="shared" si="22"/>
        <v>1.1999999999999999E-3</v>
      </c>
      <c r="S189" s="152">
        <v>0</v>
      </c>
      <c r="T189" s="153">
        <f t="shared" si="23"/>
        <v>0</v>
      </c>
      <c r="U189" s="29"/>
      <c r="V189" s="29"/>
      <c r="W189" s="29"/>
      <c r="X189" s="29"/>
      <c r="Y189" s="29"/>
      <c r="Z189" s="29"/>
      <c r="AA189" s="29"/>
      <c r="AB189" s="29"/>
      <c r="AC189" s="29"/>
      <c r="AD189" s="29"/>
      <c r="AE189" s="29"/>
      <c r="AR189" s="154" t="s">
        <v>274</v>
      </c>
      <c r="AT189" s="154" t="s">
        <v>172</v>
      </c>
      <c r="AU189" s="154" t="s">
        <v>141</v>
      </c>
      <c r="AY189" s="14" t="s">
        <v>133</v>
      </c>
      <c r="BE189" s="155">
        <f t="shared" si="24"/>
        <v>0</v>
      </c>
      <c r="BF189" s="155">
        <f t="shared" si="25"/>
        <v>0</v>
      </c>
      <c r="BG189" s="155">
        <f t="shared" si="26"/>
        <v>0</v>
      </c>
      <c r="BH189" s="155">
        <f t="shared" si="27"/>
        <v>0</v>
      </c>
      <c r="BI189" s="155">
        <f t="shared" si="28"/>
        <v>0</v>
      </c>
      <c r="BJ189" s="14" t="s">
        <v>141</v>
      </c>
      <c r="BK189" s="155">
        <f t="shared" si="29"/>
        <v>0</v>
      </c>
      <c r="BL189" s="14" t="s">
        <v>202</v>
      </c>
      <c r="BM189" s="154" t="s">
        <v>340</v>
      </c>
    </row>
    <row r="190" spans="1:65" s="2" customFormat="1" ht="22.2" customHeight="1">
      <c r="A190" s="29"/>
      <c r="B190" s="141"/>
      <c r="C190" s="142" t="s">
        <v>341</v>
      </c>
      <c r="D190" s="142" t="s">
        <v>136</v>
      </c>
      <c r="E190" s="143" t="s">
        <v>342</v>
      </c>
      <c r="F190" s="144" t="s">
        <v>343</v>
      </c>
      <c r="G190" s="145" t="s">
        <v>289</v>
      </c>
      <c r="H190" s="167"/>
      <c r="I190" s="147"/>
      <c r="J190" s="148">
        <f t="shared" si="20"/>
        <v>0</v>
      </c>
      <c r="K190" s="149"/>
      <c r="L190" s="30"/>
      <c r="M190" s="150" t="s">
        <v>1</v>
      </c>
      <c r="N190" s="151" t="s">
        <v>42</v>
      </c>
      <c r="O190" s="55"/>
      <c r="P190" s="152">
        <f t="shared" si="21"/>
        <v>0</v>
      </c>
      <c r="Q190" s="152">
        <v>0</v>
      </c>
      <c r="R190" s="152">
        <f t="shared" si="22"/>
        <v>0</v>
      </c>
      <c r="S190" s="152">
        <v>0</v>
      </c>
      <c r="T190" s="153">
        <f t="shared" si="23"/>
        <v>0</v>
      </c>
      <c r="U190" s="29"/>
      <c r="V190" s="29"/>
      <c r="W190" s="29"/>
      <c r="X190" s="29"/>
      <c r="Y190" s="29"/>
      <c r="Z190" s="29"/>
      <c r="AA190" s="29"/>
      <c r="AB190" s="29"/>
      <c r="AC190" s="29"/>
      <c r="AD190" s="29"/>
      <c r="AE190" s="29"/>
      <c r="AR190" s="154" t="s">
        <v>202</v>
      </c>
      <c r="AT190" s="154" t="s">
        <v>136</v>
      </c>
      <c r="AU190" s="154" t="s">
        <v>141</v>
      </c>
      <c r="AY190" s="14" t="s">
        <v>133</v>
      </c>
      <c r="BE190" s="155">
        <f t="shared" si="24"/>
        <v>0</v>
      </c>
      <c r="BF190" s="155">
        <f t="shared" si="25"/>
        <v>0</v>
      </c>
      <c r="BG190" s="155">
        <f t="shared" si="26"/>
        <v>0</v>
      </c>
      <c r="BH190" s="155">
        <f t="shared" si="27"/>
        <v>0</v>
      </c>
      <c r="BI190" s="155">
        <f t="shared" si="28"/>
        <v>0</v>
      </c>
      <c r="BJ190" s="14" t="s">
        <v>141</v>
      </c>
      <c r="BK190" s="155">
        <f t="shared" si="29"/>
        <v>0</v>
      </c>
      <c r="BL190" s="14" t="s">
        <v>202</v>
      </c>
      <c r="BM190" s="154" t="s">
        <v>344</v>
      </c>
    </row>
    <row r="191" spans="1:65" s="12" customFormat="1" ht="22.8" customHeight="1">
      <c r="B191" s="128"/>
      <c r="D191" s="129" t="s">
        <v>75</v>
      </c>
      <c r="E191" s="139" t="s">
        <v>345</v>
      </c>
      <c r="F191" s="139" t="s">
        <v>346</v>
      </c>
      <c r="I191" s="131"/>
      <c r="J191" s="140">
        <f>BK191</f>
        <v>0</v>
      </c>
      <c r="L191" s="128"/>
      <c r="M191" s="133"/>
      <c r="N191" s="134"/>
      <c r="O191" s="134"/>
      <c r="P191" s="135">
        <f>SUM(P192:P201)</f>
        <v>0</v>
      </c>
      <c r="Q191" s="134"/>
      <c r="R191" s="135">
        <f>SUM(R192:R201)</f>
        <v>3.4439999999999998E-2</v>
      </c>
      <c r="S191" s="134"/>
      <c r="T191" s="136">
        <f>SUM(T192:T201)</f>
        <v>0</v>
      </c>
      <c r="AR191" s="129" t="s">
        <v>141</v>
      </c>
      <c r="AT191" s="137" t="s">
        <v>75</v>
      </c>
      <c r="AU191" s="137" t="s">
        <v>84</v>
      </c>
      <c r="AY191" s="129" t="s">
        <v>133</v>
      </c>
      <c r="BK191" s="138">
        <f>SUM(BK192:BK201)</f>
        <v>0</v>
      </c>
    </row>
    <row r="192" spans="1:65" s="2" customFormat="1" ht="22.2" customHeight="1">
      <c r="A192" s="29"/>
      <c r="B192" s="141"/>
      <c r="C192" s="142" t="s">
        <v>347</v>
      </c>
      <c r="D192" s="142" t="s">
        <v>136</v>
      </c>
      <c r="E192" s="143" t="s">
        <v>348</v>
      </c>
      <c r="F192" s="144" t="s">
        <v>349</v>
      </c>
      <c r="G192" s="145" t="s">
        <v>350</v>
      </c>
      <c r="H192" s="146">
        <v>4</v>
      </c>
      <c r="I192" s="147"/>
      <c r="J192" s="148">
        <f t="shared" ref="J192:J201" si="30">ROUND(I192*H192,2)</f>
        <v>0</v>
      </c>
      <c r="K192" s="149"/>
      <c r="L192" s="30"/>
      <c r="M192" s="150" t="s">
        <v>1</v>
      </c>
      <c r="N192" s="151" t="s">
        <v>42</v>
      </c>
      <c r="O192" s="55"/>
      <c r="P192" s="152">
        <f t="shared" ref="P192:P201" si="31">O192*H192</f>
        <v>0</v>
      </c>
      <c r="Q192" s="152">
        <v>0</v>
      </c>
      <c r="R192" s="152">
        <f t="shared" ref="R192:R201" si="32">Q192*H192</f>
        <v>0</v>
      </c>
      <c r="S192" s="152">
        <v>0</v>
      </c>
      <c r="T192" s="153">
        <f t="shared" ref="T192:T201" si="33">S192*H192</f>
        <v>0</v>
      </c>
      <c r="U192" s="29"/>
      <c r="V192" s="29"/>
      <c r="W192" s="29"/>
      <c r="X192" s="29"/>
      <c r="Y192" s="29"/>
      <c r="Z192" s="29"/>
      <c r="AA192" s="29"/>
      <c r="AB192" s="29"/>
      <c r="AC192" s="29"/>
      <c r="AD192" s="29"/>
      <c r="AE192" s="29"/>
      <c r="AR192" s="154" t="s">
        <v>202</v>
      </c>
      <c r="AT192" s="154" t="s">
        <v>136</v>
      </c>
      <c r="AU192" s="154" t="s">
        <v>141</v>
      </c>
      <c r="AY192" s="14" t="s">
        <v>133</v>
      </c>
      <c r="BE192" s="155">
        <f t="shared" ref="BE192:BE201" si="34">IF(N192="základná",J192,0)</f>
        <v>0</v>
      </c>
      <c r="BF192" s="155">
        <f t="shared" ref="BF192:BF201" si="35">IF(N192="znížená",J192,0)</f>
        <v>0</v>
      </c>
      <c r="BG192" s="155">
        <f t="shared" ref="BG192:BG201" si="36">IF(N192="zákl. prenesená",J192,0)</f>
        <v>0</v>
      </c>
      <c r="BH192" s="155">
        <f t="shared" ref="BH192:BH201" si="37">IF(N192="zníž. prenesená",J192,0)</f>
        <v>0</v>
      </c>
      <c r="BI192" s="155">
        <f t="shared" ref="BI192:BI201" si="38">IF(N192="nulová",J192,0)</f>
        <v>0</v>
      </c>
      <c r="BJ192" s="14" t="s">
        <v>141</v>
      </c>
      <c r="BK192" s="155">
        <f t="shared" ref="BK192:BK201" si="39">ROUND(I192*H192,2)</f>
        <v>0</v>
      </c>
      <c r="BL192" s="14" t="s">
        <v>202</v>
      </c>
      <c r="BM192" s="154" t="s">
        <v>351</v>
      </c>
    </row>
    <row r="193" spans="1:65" s="2" customFormat="1" ht="22.2" customHeight="1">
      <c r="A193" s="29"/>
      <c r="B193" s="141"/>
      <c r="C193" s="156" t="s">
        <v>352</v>
      </c>
      <c r="D193" s="156" t="s">
        <v>172</v>
      </c>
      <c r="E193" s="157" t="s">
        <v>353</v>
      </c>
      <c r="F193" s="158" t="s">
        <v>354</v>
      </c>
      <c r="G193" s="159" t="s">
        <v>139</v>
      </c>
      <c r="H193" s="160">
        <v>4</v>
      </c>
      <c r="I193" s="161"/>
      <c r="J193" s="162">
        <f t="shared" si="30"/>
        <v>0</v>
      </c>
      <c r="K193" s="163"/>
      <c r="L193" s="164"/>
      <c r="M193" s="165" t="s">
        <v>1</v>
      </c>
      <c r="N193" s="166" t="s">
        <v>42</v>
      </c>
      <c r="O193" s="55"/>
      <c r="P193" s="152">
        <f t="shared" si="31"/>
        <v>0</v>
      </c>
      <c r="Q193" s="152">
        <v>1.4400000000000001E-3</v>
      </c>
      <c r="R193" s="152">
        <f t="shared" si="32"/>
        <v>5.7600000000000004E-3</v>
      </c>
      <c r="S193" s="152">
        <v>0</v>
      </c>
      <c r="T193" s="153">
        <f t="shared" si="33"/>
        <v>0</v>
      </c>
      <c r="U193" s="29"/>
      <c r="V193" s="29"/>
      <c r="W193" s="29"/>
      <c r="X193" s="29"/>
      <c r="Y193" s="29"/>
      <c r="Z193" s="29"/>
      <c r="AA193" s="29"/>
      <c r="AB193" s="29"/>
      <c r="AC193" s="29"/>
      <c r="AD193" s="29"/>
      <c r="AE193" s="29"/>
      <c r="AR193" s="154" t="s">
        <v>274</v>
      </c>
      <c r="AT193" s="154" t="s">
        <v>172</v>
      </c>
      <c r="AU193" s="154" t="s">
        <v>141</v>
      </c>
      <c r="AY193" s="14" t="s">
        <v>133</v>
      </c>
      <c r="BE193" s="155">
        <f t="shared" si="34"/>
        <v>0</v>
      </c>
      <c r="BF193" s="155">
        <f t="shared" si="35"/>
        <v>0</v>
      </c>
      <c r="BG193" s="155">
        <f t="shared" si="36"/>
        <v>0</v>
      </c>
      <c r="BH193" s="155">
        <f t="shared" si="37"/>
        <v>0</v>
      </c>
      <c r="BI193" s="155">
        <f t="shared" si="38"/>
        <v>0</v>
      </c>
      <c r="BJ193" s="14" t="s">
        <v>141</v>
      </c>
      <c r="BK193" s="155">
        <f t="shared" si="39"/>
        <v>0</v>
      </c>
      <c r="BL193" s="14" t="s">
        <v>202</v>
      </c>
      <c r="BM193" s="154" t="s">
        <v>355</v>
      </c>
    </row>
    <row r="194" spans="1:65" s="2" customFormat="1" ht="13.8" customHeight="1">
      <c r="A194" s="29"/>
      <c r="B194" s="141"/>
      <c r="C194" s="142" t="s">
        <v>356</v>
      </c>
      <c r="D194" s="142" t="s">
        <v>136</v>
      </c>
      <c r="E194" s="143" t="s">
        <v>357</v>
      </c>
      <c r="F194" s="144" t="s">
        <v>358</v>
      </c>
      <c r="G194" s="145" t="s">
        <v>350</v>
      </c>
      <c r="H194" s="146">
        <v>16</v>
      </c>
      <c r="I194" s="147"/>
      <c r="J194" s="148">
        <f t="shared" si="30"/>
        <v>0</v>
      </c>
      <c r="K194" s="149"/>
      <c r="L194" s="30"/>
      <c r="M194" s="150" t="s">
        <v>1</v>
      </c>
      <c r="N194" s="151" t="s">
        <v>42</v>
      </c>
      <c r="O194" s="55"/>
      <c r="P194" s="152">
        <f t="shared" si="31"/>
        <v>0</v>
      </c>
      <c r="Q194" s="152">
        <v>0</v>
      </c>
      <c r="R194" s="152">
        <f t="shared" si="32"/>
        <v>0</v>
      </c>
      <c r="S194" s="152">
        <v>0</v>
      </c>
      <c r="T194" s="153">
        <f t="shared" si="33"/>
        <v>0</v>
      </c>
      <c r="U194" s="29"/>
      <c r="V194" s="29"/>
      <c r="W194" s="29"/>
      <c r="X194" s="29"/>
      <c r="Y194" s="29"/>
      <c r="Z194" s="29"/>
      <c r="AA194" s="29"/>
      <c r="AB194" s="29"/>
      <c r="AC194" s="29"/>
      <c r="AD194" s="29"/>
      <c r="AE194" s="29"/>
      <c r="AR194" s="154" t="s">
        <v>202</v>
      </c>
      <c r="AT194" s="154" t="s">
        <v>136</v>
      </c>
      <c r="AU194" s="154" t="s">
        <v>141</v>
      </c>
      <c r="AY194" s="14" t="s">
        <v>133</v>
      </c>
      <c r="BE194" s="155">
        <f t="shared" si="34"/>
        <v>0</v>
      </c>
      <c r="BF194" s="155">
        <f t="shared" si="35"/>
        <v>0</v>
      </c>
      <c r="BG194" s="155">
        <f t="shared" si="36"/>
        <v>0</v>
      </c>
      <c r="BH194" s="155">
        <f t="shared" si="37"/>
        <v>0</v>
      </c>
      <c r="BI194" s="155">
        <f t="shared" si="38"/>
        <v>0</v>
      </c>
      <c r="BJ194" s="14" t="s">
        <v>141</v>
      </c>
      <c r="BK194" s="155">
        <f t="shared" si="39"/>
        <v>0</v>
      </c>
      <c r="BL194" s="14" t="s">
        <v>202</v>
      </c>
      <c r="BM194" s="154" t="s">
        <v>359</v>
      </c>
    </row>
    <row r="195" spans="1:65" s="2" customFormat="1" ht="22.2" customHeight="1">
      <c r="A195" s="29"/>
      <c r="B195" s="141"/>
      <c r="C195" s="156" t="s">
        <v>360</v>
      </c>
      <c r="D195" s="156" t="s">
        <v>172</v>
      </c>
      <c r="E195" s="157" t="s">
        <v>361</v>
      </c>
      <c r="F195" s="158" t="s">
        <v>362</v>
      </c>
      <c r="G195" s="159" t="s">
        <v>139</v>
      </c>
      <c r="H195" s="160">
        <v>8</v>
      </c>
      <c r="I195" s="161"/>
      <c r="J195" s="162">
        <f t="shared" si="30"/>
        <v>0</v>
      </c>
      <c r="K195" s="163"/>
      <c r="L195" s="164"/>
      <c r="M195" s="165" t="s">
        <v>1</v>
      </c>
      <c r="N195" s="166" t="s">
        <v>42</v>
      </c>
      <c r="O195" s="55"/>
      <c r="P195" s="152">
        <f t="shared" si="31"/>
        <v>0</v>
      </c>
      <c r="Q195" s="152">
        <v>3.5E-4</v>
      </c>
      <c r="R195" s="152">
        <f t="shared" si="32"/>
        <v>2.8E-3</v>
      </c>
      <c r="S195" s="152">
        <v>0</v>
      </c>
      <c r="T195" s="153">
        <f t="shared" si="33"/>
        <v>0</v>
      </c>
      <c r="U195" s="29"/>
      <c r="V195" s="29"/>
      <c r="W195" s="29"/>
      <c r="X195" s="29"/>
      <c r="Y195" s="29"/>
      <c r="Z195" s="29"/>
      <c r="AA195" s="29"/>
      <c r="AB195" s="29"/>
      <c r="AC195" s="29"/>
      <c r="AD195" s="29"/>
      <c r="AE195" s="29"/>
      <c r="AR195" s="154" t="s">
        <v>274</v>
      </c>
      <c r="AT195" s="154" t="s">
        <v>172</v>
      </c>
      <c r="AU195" s="154" t="s">
        <v>141</v>
      </c>
      <c r="AY195" s="14" t="s">
        <v>133</v>
      </c>
      <c r="BE195" s="155">
        <f t="shared" si="34"/>
        <v>0</v>
      </c>
      <c r="BF195" s="155">
        <f t="shared" si="35"/>
        <v>0</v>
      </c>
      <c r="BG195" s="155">
        <f t="shared" si="36"/>
        <v>0</v>
      </c>
      <c r="BH195" s="155">
        <f t="shared" si="37"/>
        <v>0</v>
      </c>
      <c r="BI195" s="155">
        <f t="shared" si="38"/>
        <v>0</v>
      </c>
      <c r="BJ195" s="14" t="s">
        <v>141</v>
      </c>
      <c r="BK195" s="155">
        <f t="shared" si="39"/>
        <v>0</v>
      </c>
      <c r="BL195" s="14" t="s">
        <v>202</v>
      </c>
      <c r="BM195" s="154" t="s">
        <v>363</v>
      </c>
    </row>
    <row r="196" spans="1:65" s="2" customFormat="1" ht="22.2" customHeight="1">
      <c r="A196" s="29"/>
      <c r="B196" s="141"/>
      <c r="C196" s="156" t="s">
        <v>364</v>
      </c>
      <c r="D196" s="156" t="s">
        <v>172</v>
      </c>
      <c r="E196" s="157" t="s">
        <v>365</v>
      </c>
      <c r="F196" s="158" t="s">
        <v>366</v>
      </c>
      <c r="G196" s="159" t="s">
        <v>139</v>
      </c>
      <c r="H196" s="160">
        <v>4</v>
      </c>
      <c r="I196" s="161"/>
      <c r="J196" s="162">
        <f t="shared" si="30"/>
        <v>0</v>
      </c>
      <c r="K196" s="163"/>
      <c r="L196" s="164"/>
      <c r="M196" s="165" t="s">
        <v>1</v>
      </c>
      <c r="N196" s="166" t="s">
        <v>42</v>
      </c>
      <c r="O196" s="55"/>
      <c r="P196" s="152">
        <f t="shared" si="31"/>
        <v>0</v>
      </c>
      <c r="Q196" s="152">
        <v>3.5E-4</v>
      </c>
      <c r="R196" s="152">
        <f t="shared" si="32"/>
        <v>1.4E-3</v>
      </c>
      <c r="S196" s="152">
        <v>0</v>
      </c>
      <c r="T196" s="153">
        <f t="shared" si="33"/>
        <v>0</v>
      </c>
      <c r="U196" s="29"/>
      <c r="V196" s="29"/>
      <c r="W196" s="29"/>
      <c r="X196" s="29"/>
      <c r="Y196" s="29"/>
      <c r="Z196" s="29"/>
      <c r="AA196" s="29"/>
      <c r="AB196" s="29"/>
      <c r="AC196" s="29"/>
      <c r="AD196" s="29"/>
      <c r="AE196" s="29"/>
      <c r="AR196" s="154" t="s">
        <v>274</v>
      </c>
      <c r="AT196" s="154" t="s">
        <v>172</v>
      </c>
      <c r="AU196" s="154" t="s">
        <v>141</v>
      </c>
      <c r="AY196" s="14" t="s">
        <v>133</v>
      </c>
      <c r="BE196" s="155">
        <f t="shared" si="34"/>
        <v>0</v>
      </c>
      <c r="BF196" s="155">
        <f t="shared" si="35"/>
        <v>0</v>
      </c>
      <c r="BG196" s="155">
        <f t="shared" si="36"/>
        <v>0</v>
      </c>
      <c r="BH196" s="155">
        <f t="shared" si="37"/>
        <v>0</v>
      </c>
      <c r="BI196" s="155">
        <f t="shared" si="38"/>
        <v>0</v>
      </c>
      <c r="BJ196" s="14" t="s">
        <v>141</v>
      </c>
      <c r="BK196" s="155">
        <f t="shared" si="39"/>
        <v>0</v>
      </c>
      <c r="BL196" s="14" t="s">
        <v>202</v>
      </c>
      <c r="BM196" s="154" t="s">
        <v>367</v>
      </c>
    </row>
    <row r="197" spans="1:65" s="2" customFormat="1" ht="22.2" customHeight="1">
      <c r="A197" s="29"/>
      <c r="B197" s="141"/>
      <c r="C197" s="156" t="s">
        <v>368</v>
      </c>
      <c r="D197" s="156" t="s">
        <v>172</v>
      </c>
      <c r="E197" s="157" t="s">
        <v>369</v>
      </c>
      <c r="F197" s="158" t="s">
        <v>370</v>
      </c>
      <c r="G197" s="159" t="s">
        <v>139</v>
      </c>
      <c r="H197" s="160">
        <v>4</v>
      </c>
      <c r="I197" s="161"/>
      <c r="J197" s="162">
        <f t="shared" si="30"/>
        <v>0</v>
      </c>
      <c r="K197" s="163"/>
      <c r="L197" s="164"/>
      <c r="M197" s="165" t="s">
        <v>1</v>
      </c>
      <c r="N197" s="166" t="s">
        <v>42</v>
      </c>
      <c r="O197" s="55"/>
      <c r="P197" s="152">
        <f t="shared" si="31"/>
        <v>0</v>
      </c>
      <c r="Q197" s="152">
        <v>2.3E-3</v>
      </c>
      <c r="R197" s="152">
        <f t="shared" si="32"/>
        <v>9.1999999999999998E-3</v>
      </c>
      <c r="S197" s="152">
        <v>0</v>
      </c>
      <c r="T197" s="153">
        <f t="shared" si="33"/>
        <v>0</v>
      </c>
      <c r="U197" s="29"/>
      <c r="V197" s="29"/>
      <c r="W197" s="29"/>
      <c r="X197" s="29"/>
      <c r="Y197" s="29"/>
      <c r="Z197" s="29"/>
      <c r="AA197" s="29"/>
      <c r="AB197" s="29"/>
      <c r="AC197" s="29"/>
      <c r="AD197" s="29"/>
      <c r="AE197" s="29"/>
      <c r="AR197" s="154" t="s">
        <v>274</v>
      </c>
      <c r="AT197" s="154" t="s">
        <v>172</v>
      </c>
      <c r="AU197" s="154" t="s">
        <v>141</v>
      </c>
      <c r="AY197" s="14" t="s">
        <v>133</v>
      </c>
      <c r="BE197" s="155">
        <f t="shared" si="34"/>
        <v>0</v>
      </c>
      <c r="BF197" s="155">
        <f t="shared" si="35"/>
        <v>0</v>
      </c>
      <c r="BG197" s="155">
        <f t="shared" si="36"/>
        <v>0</v>
      </c>
      <c r="BH197" s="155">
        <f t="shared" si="37"/>
        <v>0</v>
      </c>
      <c r="BI197" s="155">
        <f t="shared" si="38"/>
        <v>0</v>
      </c>
      <c r="BJ197" s="14" t="s">
        <v>141</v>
      </c>
      <c r="BK197" s="155">
        <f t="shared" si="39"/>
        <v>0</v>
      </c>
      <c r="BL197" s="14" t="s">
        <v>202</v>
      </c>
      <c r="BM197" s="154" t="s">
        <v>371</v>
      </c>
    </row>
    <row r="198" spans="1:65" s="2" customFormat="1" ht="22.2" customHeight="1">
      <c r="A198" s="29"/>
      <c r="B198" s="141"/>
      <c r="C198" s="156" t="s">
        <v>372</v>
      </c>
      <c r="D198" s="156" t="s">
        <v>172</v>
      </c>
      <c r="E198" s="157" t="s">
        <v>373</v>
      </c>
      <c r="F198" s="158" t="s">
        <v>374</v>
      </c>
      <c r="G198" s="159" t="s">
        <v>139</v>
      </c>
      <c r="H198" s="160">
        <v>8</v>
      </c>
      <c r="I198" s="161"/>
      <c r="J198" s="162">
        <f t="shared" si="30"/>
        <v>0</v>
      </c>
      <c r="K198" s="163"/>
      <c r="L198" s="164"/>
      <c r="M198" s="165" t="s">
        <v>1</v>
      </c>
      <c r="N198" s="166" t="s">
        <v>42</v>
      </c>
      <c r="O198" s="55"/>
      <c r="P198" s="152">
        <f t="shared" si="31"/>
        <v>0</v>
      </c>
      <c r="Q198" s="152">
        <v>4.0999999999999999E-4</v>
      </c>
      <c r="R198" s="152">
        <f t="shared" si="32"/>
        <v>3.2799999999999999E-3</v>
      </c>
      <c r="S198" s="152">
        <v>0</v>
      </c>
      <c r="T198" s="153">
        <f t="shared" si="33"/>
        <v>0</v>
      </c>
      <c r="U198" s="29"/>
      <c r="V198" s="29"/>
      <c r="W198" s="29"/>
      <c r="X198" s="29"/>
      <c r="Y198" s="29"/>
      <c r="Z198" s="29"/>
      <c r="AA198" s="29"/>
      <c r="AB198" s="29"/>
      <c r="AC198" s="29"/>
      <c r="AD198" s="29"/>
      <c r="AE198" s="29"/>
      <c r="AR198" s="154" t="s">
        <v>274</v>
      </c>
      <c r="AT198" s="154" t="s">
        <v>172</v>
      </c>
      <c r="AU198" s="154" t="s">
        <v>141</v>
      </c>
      <c r="AY198" s="14" t="s">
        <v>133</v>
      </c>
      <c r="BE198" s="155">
        <f t="shared" si="34"/>
        <v>0</v>
      </c>
      <c r="BF198" s="155">
        <f t="shared" si="35"/>
        <v>0</v>
      </c>
      <c r="BG198" s="155">
        <f t="shared" si="36"/>
        <v>0</v>
      </c>
      <c r="BH198" s="155">
        <f t="shared" si="37"/>
        <v>0</v>
      </c>
      <c r="BI198" s="155">
        <f t="shared" si="38"/>
        <v>0</v>
      </c>
      <c r="BJ198" s="14" t="s">
        <v>141</v>
      </c>
      <c r="BK198" s="155">
        <f t="shared" si="39"/>
        <v>0</v>
      </c>
      <c r="BL198" s="14" t="s">
        <v>202</v>
      </c>
      <c r="BM198" s="154" t="s">
        <v>375</v>
      </c>
    </row>
    <row r="199" spans="1:65" s="2" customFormat="1" ht="22.2" customHeight="1">
      <c r="A199" s="29"/>
      <c r="B199" s="141"/>
      <c r="C199" s="142" t="s">
        <v>376</v>
      </c>
      <c r="D199" s="142" t="s">
        <v>136</v>
      </c>
      <c r="E199" s="143" t="s">
        <v>377</v>
      </c>
      <c r="F199" s="144" t="s">
        <v>378</v>
      </c>
      <c r="G199" s="145" t="s">
        <v>350</v>
      </c>
      <c r="H199" s="146">
        <v>4</v>
      </c>
      <c r="I199" s="147"/>
      <c r="J199" s="148">
        <f t="shared" si="30"/>
        <v>0</v>
      </c>
      <c r="K199" s="149"/>
      <c r="L199" s="30"/>
      <c r="M199" s="150" t="s">
        <v>1</v>
      </c>
      <c r="N199" s="151" t="s">
        <v>42</v>
      </c>
      <c r="O199" s="55"/>
      <c r="P199" s="152">
        <f t="shared" si="31"/>
        <v>0</v>
      </c>
      <c r="Q199" s="152">
        <v>0</v>
      </c>
      <c r="R199" s="152">
        <f t="shared" si="32"/>
        <v>0</v>
      </c>
      <c r="S199" s="152">
        <v>0</v>
      </c>
      <c r="T199" s="153">
        <f t="shared" si="33"/>
        <v>0</v>
      </c>
      <c r="U199" s="29"/>
      <c r="V199" s="29"/>
      <c r="W199" s="29"/>
      <c r="X199" s="29"/>
      <c r="Y199" s="29"/>
      <c r="Z199" s="29"/>
      <c r="AA199" s="29"/>
      <c r="AB199" s="29"/>
      <c r="AC199" s="29"/>
      <c r="AD199" s="29"/>
      <c r="AE199" s="29"/>
      <c r="AR199" s="154" t="s">
        <v>202</v>
      </c>
      <c r="AT199" s="154" t="s">
        <v>136</v>
      </c>
      <c r="AU199" s="154" t="s">
        <v>141</v>
      </c>
      <c r="AY199" s="14" t="s">
        <v>133</v>
      </c>
      <c r="BE199" s="155">
        <f t="shared" si="34"/>
        <v>0</v>
      </c>
      <c r="BF199" s="155">
        <f t="shared" si="35"/>
        <v>0</v>
      </c>
      <c r="BG199" s="155">
        <f t="shared" si="36"/>
        <v>0</v>
      </c>
      <c r="BH199" s="155">
        <f t="shared" si="37"/>
        <v>0</v>
      </c>
      <c r="BI199" s="155">
        <f t="shared" si="38"/>
        <v>0</v>
      </c>
      <c r="BJ199" s="14" t="s">
        <v>141</v>
      </c>
      <c r="BK199" s="155">
        <f t="shared" si="39"/>
        <v>0</v>
      </c>
      <c r="BL199" s="14" t="s">
        <v>202</v>
      </c>
      <c r="BM199" s="154" t="s">
        <v>379</v>
      </c>
    </row>
    <row r="200" spans="1:65" s="2" customFormat="1" ht="34.799999999999997" customHeight="1">
      <c r="A200" s="29"/>
      <c r="B200" s="141"/>
      <c r="C200" s="156" t="s">
        <v>380</v>
      </c>
      <c r="D200" s="156" t="s">
        <v>172</v>
      </c>
      <c r="E200" s="157" t="s">
        <v>381</v>
      </c>
      <c r="F200" s="158" t="s">
        <v>382</v>
      </c>
      <c r="G200" s="159" t="s">
        <v>139</v>
      </c>
      <c r="H200" s="160">
        <v>4</v>
      </c>
      <c r="I200" s="161"/>
      <c r="J200" s="162">
        <f t="shared" si="30"/>
        <v>0</v>
      </c>
      <c r="K200" s="163"/>
      <c r="L200" s="164"/>
      <c r="M200" s="165" t="s">
        <v>1</v>
      </c>
      <c r="N200" s="166" t="s">
        <v>42</v>
      </c>
      <c r="O200" s="55"/>
      <c r="P200" s="152">
        <f t="shared" si="31"/>
        <v>0</v>
      </c>
      <c r="Q200" s="152">
        <v>3.0000000000000001E-3</v>
      </c>
      <c r="R200" s="152">
        <f t="shared" si="32"/>
        <v>1.2E-2</v>
      </c>
      <c r="S200" s="152">
        <v>0</v>
      </c>
      <c r="T200" s="153">
        <f t="shared" si="33"/>
        <v>0</v>
      </c>
      <c r="U200" s="29"/>
      <c r="V200" s="29"/>
      <c r="W200" s="29"/>
      <c r="X200" s="29"/>
      <c r="Y200" s="29"/>
      <c r="Z200" s="29"/>
      <c r="AA200" s="29"/>
      <c r="AB200" s="29"/>
      <c r="AC200" s="29"/>
      <c r="AD200" s="29"/>
      <c r="AE200" s="29"/>
      <c r="AR200" s="154" t="s">
        <v>274</v>
      </c>
      <c r="AT200" s="154" t="s">
        <v>172</v>
      </c>
      <c r="AU200" s="154" t="s">
        <v>141</v>
      </c>
      <c r="AY200" s="14" t="s">
        <v>133</v>
      </c>
      <c r="BE200" s="155">
        <f t="shared" si="34"/>
        <v>0</v>
      </c>
      <c r="BF200" s="155">
        <f t="shared" si="35"/>
        <v>0</v>
      </c>
      <c r="BG200" s="155">
        <f t="shared" si="36"/>
        <v>0</v>
      </c>
      <c r="BH200" s="155">
        <f t="shared" si="37"/>
        <v>0</v>
      </c>
      <c r="BI200" s="155">
        <f t="shared" si="38"/>
        <v>0</v>
      </c>
      <c r="BJ200" s="14" t="s">
        <v>141</v>
      </c>
      <c r="BK200" s="155">
        <f t="shared" si="39"/>
        <v>0</v>
      </c>
      <c r="BL200" s="14" t="s">
        <v>202</v>
      </c>
      <c r="BM200" s="154" t="s">
        <v>383</v>
      </c>
    </row>
    <row r="201" spans="1:65" s="2" customFormat="1" ht="22.2" customHeight="1">
      <c r="A201" s="29"/>
      <c r="B201" s="141"/>
      <c r="C201" s="142" t="s">
        <v>384</v>
      </c>
      <c r="D201" s="142" t="s">
        <v>136</v>
      </c>
      <c r="E201" s="143" t="s">
        <v>385</v>
      </c>
      <c r="F201" s="144" t="s">
        <v>386</v>
      </c>
      <c r="G201" s="145" t="s">
        <v>289</v>
      </c>
      <c r="H201" s="167"/>
      <c r="I201" s="147"/>
      <c r="J201" s="148">
        <f t="shared" si="30"/>
        <v>0</v>
      </c>
      <c r="K201" s="149"/>
      <c r="L201" s="30"/>
      <c r="M201" s="150" t="s">
        <v>1</v>
      </c>
      <c r="N201" s="151" t="s">
        <v>42</v>
      </c>
      <c r="O201" s="55"/>
      <c r="P201" s="152">
        <f t="shared" si="31"/>
        <v>0</v>
      </c>
      <c r="Q201" s="152">
        <v>0</v>
      </c>
      <c r="R201" s="152">
        <f t="shared" si="32"/>
        <v>0</v>
      </c>
      <c r="S201" s="152">
        <v>0</v>
      </c>
      <c r="T201" s="153">
        <f t="shared" si="33"/>
        <v>0</v>
      </c>
      <c r="U201" s="29"/>
      <c r="V201" s="29"/>
      <c r="W201" s="29"/>
      <c r="X201" s="29"/>
      <c r="Y201" s="29"/>
      <c r="Z201" s="29"/>
      <c r="AA201" s="29"/>
      <c r="AB201" s="29"/>
      <c r="AC201" s="29"/>
      <c r="AD201" s="29"/>
      <c r="AE201" s="29"/>
      <c r="AR201" s="154" t="s">
        <v>202</v>
      </c>
      <c r="AT201" s="154" t="s">
        <v>136</v>
      </c>
      <c r="AU201" s="154" t="s">
        <v>141</v>
      </c>
      <c r="AY201" s="14" t="s">
        <v>133</v>
      </c>
      <c r="BE201" s="155">
        <f t="shared" si="34"/>
        <v>0</v>
      </c>
      <c r="BF201" s="155">
        <f t="shared" si="35"/>
        <v>0</v>
      </c>
      <c r="BG201" s="155">
        <f t="shared" si="36"/>
        <v>0</v>
      </c>
      <c r="BH201" s="155">
        <f t="shared" si="37"/>
        <v>0</v>
      </c>
      <c r="BI201" s="155">
        <f t="shared" si="38"/>
        <v>0</v>
      </c>
      <c r="BJ201" s="14" t="s">
        <v>141</v>
      </c>
      <c r="BK201" s="155">
        <f t="shared" si="39"/>
        <v>0</v>
      </c>
      <c r="BL201" s="14" t="s">
        <v>202</v>
      </c>
      <c r="BM201" s="154" t="s">
        <v>387</v>
      </c>
    </row>
    <row r="202" spans="1:65" s="12" customFormat="1" ht="22.8" customHeight="1">
      <c r="B202" s="128"/>
      <c r="D202" s="129" t="s">
        <v>75</v>
      </c>
      <c r="E202" s="139" t="s">
        <v>388</v>
      </c>
      <c r="F202" s="139" t="s">
        <v>389</v>
      </c>
      <c r="I202" s="131"/>
      <c r="J202" s="140">
        <f>BK202</f>
        <v>0</v>
      </c>
      <c r="L202" s="128"/>
      <c r="M202" s="133"/>
      <c r="N202" s="134"/>
      <c r="O202" s="134"/>
      <c r="P202" s="135">
        <f>SUM(P203:P207)</f>
        <v>0</v>
      </c>
      <c r="Q202" s="134"/>
      <c r="R202" s="135">
        <f>SUM(R203:R207)</f>
        <v>0.49662607999999997</v>
      </c>
      <c r="S202" s="134"/>
      <c r="T202" s="136">
        <f>SUM(T203:T207)</f>
        <v>0</v>
      </c>
      <c r="AR202" s="129" t="s">
        <v>141</v>
      </c>
      <c r="AT202" s="137" t="s">
        <v>75</v>
      </c>
      <c r="AU202" s="137" t="s">
        <v>84</v>
      </c>
      <c r="AY202" s="129" t="s">
        <v>133</v>
      </c>
      <c r="BK202" s="138">
        <f>SUM(BK203:BK207)</f>
        <v>0</v>
      </c>
    </row>
    <row r="203" spans="1:65" s="2" customFormat="1" ht="34.799999999999997" customHeight="1">
      <c r="A203" s="29"/>
      <c r="B203" s="141"/>
      <c r="C203" s="142" t="s">
        <v>390</v>
      </c>
      <c r="D203" s="142" t="s">
        <v>136</v>
      </c>
      <c r="E203" s="143" t="s">
        <v>391</v>
      </c>
      <c r="F203" s="144" t="s">
        <v>392</v>
      </c>
      <c r="G203" s="145" t="s">
        <v>145</v>
      </c>
      <c r="H203" s="146">
        <v>18.064</v>
      </c>
      <c r="I203" s="147"/>
      <c r="J203" s="148">
        <f>ROUND(I203*H203,2)</f>
        <v>0</v>
      </c>
      <c r="K203" s="149"/>
      <c r="L203" s="30"/>
      <c r="M203" s="150" t="s">
        <v>1</v>
      </c>
      <c r="N203" s="151" t="s">
        <v>42</v>
      </c>
      <c r="O203" s="55"/>
      <c r="P203" s="152">
        <f>O203*H203</f>
        <v>0</v>
      </c>
      <c r="Q203" s="152">
        <v>1.197E-2</v>
      </c>
      <c r="R203" s="152">
        <f>Q203*H203</f>
        <v>0.21622607999999999</v>
      </c>
      <c r="S203" s="152">
        <v>0</v>
      </c>
      <c r="T203" s="153">
        <f>S203*H203</f>
        <v>0</v>
      </c>
      <c r="U203" s="29"/>
      <c r="V203" s="29"/>
      <c r="W203" s="29"/>
      <c r="X203" s="29"/>
      <c r="Y203" s="29"/>
      <c r="Z203" s="29"/>
      <c r="AA203" s="29"/>
      <c r="AB203" s="29"/>
      <c r="AC203" s="29"/>
      <c r="AD203" s="29"/>
      <c r="AE203" s="29"/>
      <c r="AR203" s="154" t="s">
        <v>202</v>
      </c>
      <c r="AT203" s="154" t="s">
        <v>136</v>
      </c>
      <c r="AU203" s="154" t="s">
        <v>141</v>
      </c>
      <c r="AY203" s="14" t="s">
        <v>133</v>
      </c>
      <c r="BE203" s="155">
        <f>IF(N203="základná",J203,0)</f>
        <v>0</v>
      </c>
      <c r="BF203" s="155">
        <f>IF(N203="znížená",J203,0)</f>
        <v>0</v>
      </c>
      <c r="BG203" s="155">
        <f>IF(N203="zákl. prenesená",J203,0)</f>
        <v>0</v>
      </c>
      <c r="BH203" s="155">
        <f>IF(N203="zníž. prenesená",J203,0)</f>
        <v>0</v>
      </c>
      <c r="BI203" s="155">
        <f>IF(N203="nulová",J203,0)</f>
        <v>0</v>
      </c>
      <c r="BJ203" s="14" t="s">
        <v>141</v>
      </c>
      <c r="BK203" s="155">
        <f>ROUND(I203*H203,2)</f>
        <v>0</v>
      </c>
      <c r="BL203" s="14" t="s">
        <v>202</v>
      </c>
      <c r="BM203" s="154" t="s">
        <v>393</v>
      </c>
    </row>
    <row r="204" spans="1:65" s="2" customFormat="1" ht="22.2" customHeight="1">
      <c r="A204" s="29"/>
      <c r="B204" s="141"/>
      <c r="C204" s="142" t="s">
        <v>394</v>
      </c>
      <c r="D204" s="142" t="s">
        <v>136</v>
      </c>
      <c r="E204" s="143" t="s">
        <v>395</v>
      </c>
      <c r="F204" s="144" t="s">
        <v>396</v>
      </c>
      <c r="G204" s="145" t="s">
        <v>145</v>
      </c>
      <c r="H204" s="146">
        <v>19.2</v>
      </c>
      <c r="I204" s="147"/>
      <c r="J204" s="148">
        <f>ROUND(I204*H204,2)</f>
        <v>0</v>
      </c>
      <c r="K204" s="149"/>
      <c r="L204" s="30"/>
      <c r="M204" s="150" t="s">
        <v>1</v>
      </c>
      <c r="N204" s="151" t="s">
        <v>42</v>
      </c>
      <c r="O204" s="55"/>
      <c r="P204" s="152">
        <f>O204*H204</f>
        <v>0</v>
      </c>
      <c r="Q204" s="152">
        <v>1.2200000000000001E-2</v>
      </c>
      <c r="R204" s="152">
        <f>Q204*H204</f>
        <v>0.23424</v>
      </c>
      <c r="S204" s="152">
        <v>0</v>
      </c>
      <c r="T204" s="153">
        <f>S204*H204</f>
        <v>0</v>
      </c>
      <c r="U204" s="29"/>
      <c r="V204" s="29"/>
      <c r="W204" s="29"/>
      <c r="X204" s="29"/>
      <c r="Y204" s="29"/>
      <c r="Z204" s="29"/>
      <c r="AA204" s="29"/>
      <c r="AB204" s="29"/>
      <c r="AC204" s="29"/>
      <c r="AD204" s="29"/>
      <c r="AE204" s="29"/>
      <c r="AR204" s="154" t="s">
        <v>202</v>
      </c>
      <c r="AT204" s="154" t="s">
        <v>136</v>
      </c>
      <c r="AU204" s="154" t="s">
        <v>141</v>
      </c>
      <c r="AY204" s="14" t="s">
        <v>133</v>
      </c>
      <c r="BE204" s="155">
        <f>IF(N204="základná",J204,0)</f>
        <v>0</v>
      </c>
      <c r="BF204" s="155">
        <f>IF(N204="znížená",J204,0)</f>
        <v>0</v>
      </c>
      <c r="BG204" s="155">
        <f>IF(N204="zákl. prenesená",J204,0)</f>
        <v>0</v>
      </c>
      <c r="BH204" s="155">
        <f>IF(N204="zníž. prenesená",J204,0)</f>
        <v>0</v>
      </c>
      <c r="BI204" s="155">
        <f>IF(N204="nulová",J204,0)</f>
        <v>0</v>
      </c>
      <c r="BJ204" s="14" t="s">
        <v>141</v>
      </c>
      <c r="BK204" s="155">
        <f>ROUND(I204*H204,2)</f>
        <v>0</v>
      </c>
      <c r="BL204" s="14" t="s">
        <v>202</v>
      </c>
      <c r="BM204" s="154" t="s">
        <v>397</v>
      </c>
    </row>
    <row r="205" spans="1:65" s="2" customFormat="1" ht="13.8" customHeight="1">
      <c r="A205" s="29"/>
      <c r="B205" s="141"/>
      <c r="C205" s="142" t="s">
        <v>398</v>
      </c>
      <c r="D205" s="142" t="s">
        <v>136</v>
      </c>
      <c r="E205" s="143" t="s">
        <v>399</v>
      </c>
      <c r="F205" s="144" t="s">
        <v>400</v>
      </c>
      <c r="G205" s="145" t="s">
        <v>139</v>
      </c>
      <c r="H205" s="146">
        <v>4</v>
      </c>
      <c r="I205" s="147"/>
      <c r="J205" s="148">
        <f>ROUND(I205*H205,2)</f>
        <v>0</v>
      </c>
      <c r="K205" s="149"/>
      <c r="L205" s="30"/>
      <c r="M205" s="150" t="s">
        <v>1</v>
      </c>
      <c r="N205" s="151" t="s">
        <v>42</v>
      </c>
      <c r="O205" s="55"/>
      <c r="P205" s="152">
        <f>O205*H205</f>
        <v>0</v>
      </c>
      <c r="Q205" s="152">
        <v>5.4000000000000001E-4</v>
      </c>
      <c r="R205" s="152">
        <f>Q205*H205</f>
        <v>2.16E-3</v>
      </c>
      <c r="S205" s="152">
        <v>0</v>
      </c>
      <c r="T205" s="153">
        <f>S205*H205</f>
        <v>0</v>
      </c>
      <c r="U205" s="29"/>
      <c r="V205" s="29"/>
      <c r="W205" s="29"/>
      <c r="X205" s="29"/>
      <c r="Y205" s="29"/>
      <c r="Z205" s="29"/>
      <c r="AA205" s="29"/>
      <c r="AB205" s="29"/>
      <c r="AC205" s="29"/>
      <c r="AD205" s="29"/>
      <c r="AE205" s="29"/>
      <c r="AR205" s="154" t="s">
        <v>202</v>
      </c>
      <c r="AT205" s="154" t="s">
        <v>136</v>
      </c>
      <c r="AU205" s="154" t="s">
        <v>141</v>
      </c>
      <c r="AY205" s="14" t="s">
        <v>133</v>
      </c>
      <c r="BE205" s="155">
        <f>IF(N205="základná",J205,0)</f>
        <v>0</v>
      </c>
      <c r="BF205" s="155">
        <f>IF(N205="znížená",J205,0)</f>
        <v>0</v>
      </c>
      <c r="BG205" s="155">
        <f>IF(N205="zákl. prenesená",J205,0)</f>
        <v>0</v>
      </c>
      <c r="BH205" s="155">
        <f>IF(N205="zníž. prenesená",J205,0)</f>
        <v>0</v>
      </c>
      <c r="BI205" s="155">
        <f>IF(N205="nulová",J205,0)</f>
        <v>0</v>
      </c>
      <c r="BJ205" s="14" t="s">
        <v>141</v>
      </c>
      <c r="BK205" s="155">
        <f>ROUND(I205*H205,2)</f>
        <v>0</v>
      </c>
      <c r="BL205" s="14" t="s">
        <v>202</v>
      </c>
      <c r="BM205" s="154" t="s">
        <v>401</v>
      </c>
    </row>
    <row r="206" spans="1:65" s="2" customFormat="1" ht="22.2" customHeight="1">
      <c r="A206" s="29"/>
      <c r="B206" s="141"/>
      <c r="C206" s="156" t="s">
        <v>402</v>
      </c>
      <c r="D206" s="156" t="s">
        <v>172</v>
      </c>
      <c r="E206" s="157" t="s">
        <v>403</v>
      </c>
      <c r="F206" s="158" t="s">
        <v>404</v>
      </c>
      <c r="G206" s="159" t="s">
        <v>139</v>
      </c>
      <c r="H206" s="160">
        <v>4</v>
      </c>
      <c r="I206" s="161"/>
      <c r="J206" s="162">
        <f>ROUND(I206*H206,2)</f>
        <v>0</v>
      </c>
      <c r="K206" s="163"/>
      <c r="L206" s="164"/>
      <c r="M206" s="165" t="s">
        <v>1</v>
      </c>
      <c r="N206" s="166" t="s">
        <v>42</v>
      </c>
      <c r="O206" s="55"/>
      <c r="P206" s="152">
        <f>O206*H206</f>
        <v>0</v>
      </c>
      <c r="Q206" s="152">
        <v>1.0999999999999999E-2</v>
      </c>
      <c r="R206" s="152">
        <f>Q206*H206</f>
        <v>4.3999999999999997E-2</v>
      </c>
      <c r="S206" s="152">
        <v>0</v>
      </c>
      <c r="T206" s="153">
        <f>S206*H206</f>
        <v>0</v>
      </c>
      <c r="U206" s="29"/>
      <c r="V206" s="29"/>
      <c r="W206" s="29"/>
      <c r="X206" s="29"/>
      <c r="Y206" s="29"/>
      <c r="Z206" s="29"/>
      <c r="AA206" s="29"/>
      <c r="AB206" s="29"/>
      <c r="AC206" s="29"/>
      <c r="AD206" s="29"/>
      <c r="AE206" s="29"/>
      <c r="AR206" s="154" t="s">
        <v>274</v>
      </c>
      <c r="AT206" s="154" t="s">
        <v>172</v>
      </c>
      <c r="AU206" s="154" t="s">
        <v>141</v>
      </c>
      <c r="AY206" s="14" t="s">
        <v>133</v>
      </c>
      <c r="BE206" s="155">
        <f>IF(N206="základná",J206,0)</f>
        <v>0</v>
      </c>
      <c r="BF206" s="155">
        <f>IF(N206="znížená",J206,0)</f>
        <v>0</v>
      </c>
      <c r="BG206" s="155">
        <f>IF(N206="zákl. prenesená",J206,0)</f>
        <v>0</v>
      </c>
      <c r="BH206" s="155">
        <f>IF(N206="zníž. prenesená",J206,0)</f>
        <v>0</v>
      </c>
      <c r="BI206" s="155">
        <f>IF(N206="nulová",J206,0)</f>
        <v>0</v>
      </c>
      <c r="BJ206" s="14" t="s">
        <v>141</v>
      </c>
      <c r="BK206" s="155">
        <f>ROUND(I206*H206,2)</f>
        <v>0</v>
      </c>
      <c r="BL206" s="14" t="s">
        <v>202</v>
      </c>
      <c r="BM206" s="154" t="s">
        <v>405</v>
      </c>
    </row>
    <row r="207" spans="1:65" s="2" customFormat="1" ht="22.2" customHeight="1">
      <c r="A207" s="29"/>
      <c r="B207" s="141"/>
      <c r="C207" s="142" t="s">
        <v>406</v>
      </c>
      <c r="D207" s="142" t="s">
        <v>136</v>
      </c>
      <c r="E207" s="143" t="s">
        <v>407</v>
      </c>
      <c r="F207" s="144" t="s">
        <v>408</v>
      </c>
      <c r="G207" s="145" t="s">
        <v>289</v>
      </c>
      <c r="H207" s="167"/>
      <c r="I207" s="147"/>
      <c r="J207" s="148">
        <f>ROUND(I207*H207,2)</f>
        <v>0</v>
      </c>
      <c r="K207" s="149"/>
      <c r="L207" s="30"/>
      <c r="M207" s="150" t="s">
        <v>1</v>
      </c>
      <c r="N207" s="151" t="s">
        <v>42</v>
      </c>
      <c r="O207" s="55"/>
      <c r="P207" s="152">
        <f>O207*H207</f>
        <v>0</v>
      </c>
      <c r="Q207" s="152">
        <v>0</v>
      </c>
      <c r="R207" s="152">
        <f>Q207*H207</f>
        <v>0</v>
      </c>
      <c r="S207" s="152">
        <v>0</v>
      </c>
      <c r="T207" s="153">
        <f>S207*H207</f>
        <v>0</v>
      </c>
      <c r="U207" s="29"/>
      <c r="V207" s="29"/>
      <c r="W207" s="29"/>
      <c r="X207" s="29"/>
      <c r="Y207" s="29"/>
      <c r="Z207" s="29"/>
      <c r="AA207" s="29"/>
      <c r="AB207" s="29"/>
      <c r="AC207" s="29"/>
      <c r="AD207" s="29"/>
      <c r="AE207" s="29"/>
      <c r="AR207" s="154" t="s">
        <v>202</v>
      </c>
      <c r="AT207" s="154" t="s">
        <v>136</v>
      </c>
      <c r="AU207" s="154" t="s">
        <v>141</v>
      </c>
      <c r="AY207" s="14" t="s">
        <v>133</v>
      </c>
      <c r="BE207" s="155">
        <f>IF(N207="základná",J207,0)</f>
        <v>0</v>
      </c>
      <c r="BF207" s="155">
        <f>IF(N207="znížená",J207,0)</f>
        <v>0</v>
      </c>
      <c r="BG207" s="155">
        <f>IF(N207="zákl. prenesená",J207,0)</f>
        <v>0</v>
      </c>
      <c r="BH207" s="155">
        <f>IF(N207="zníž. prenesená",J207,0)</f>
        <v>0</v>
      </c>
      <c r="BI207" s="155">
        <f>IF(N207="nulová",J207,0)</f>
        <v>0</v>
      </c>
      <c r="BJ207" s="14" t="s">
        <v>141</v>
      </c>
      <c r="BK207" s="155">
        <f>ROUND(I207*H207,2)</f>
        <v>0</v>
      </c>
      <c r="BL207" s="14" t="s">
        <v>202</v>
      </c>
      <c r="BM207" s="154" t="s">
        <v>409</v>
      </c>
    </row>
    <row r="208" spans="1:65" s="12" customFormat="1" ht="22.8" customHeight="1">
      <c r="B208" s="128"/>
      <c r="D208" s="129" t="s">
        <v>75</v>
      </c>
      <c r="E208" s="139" t="s">
        <v>410</v>
      </c>
      <c r="F208" s="139" t="s">
        <v>411</v>
      </c>
      <c r="I208" s="131"/>
      <c r="J208" s="140">
        <f>BK208</f>
        <v>0</v>
      </c>
      <c r="L208" s="128"/>
      <c r="M208" s="133"/>
      <c r="N208" s="134"/>
      <c r="O208" s="134"/>
      <c r="P208" s="135">
        <f>SUM(P209:P210)</f>
        <v>0</v>
      </c>
      <c r="Q208" s="134"/>
      <c r="R208" s="135">
        <f>SUM(R209:R210)</f>
        <v>0</v>
      </c>
      <c r="S208" s="134"/>
      <c r="T208" s="136">
        <f>SUM(T209:T210)</f>
        <v>7.4200000000000004E-3</v>
      </c>
      <c r="AR208" s="129" t="s">
        <v>141</v>
      </c>
      <c r="AT208" s="137" t="s">
        <v>75</v>
      </c>
      <c r="AU208" s="137" t="s">
        <v>84</v>
      </c>
      <c r="AY208" s="129" t="s">
        <v>133</v>
      </c>
      <c r="BK208" s="138">
        <f>SUM(BK209:BK210)</f>
        <v>0</v>
      </c>
    </row>
    <row r="209" spans="1:65" s="2" customFormat="1" ht="22.2" customHeight="1">
      <c r="A209" s="29"/>
      <c r="B209" s="141"/>
      <c r="C209" s="142" t="s">
        <v>412</v>
      </c>
      <c r="D209" s="142" t="s">
        <v>136</v>
      </c>
      <c r="E209" s="143" t="s">
        <v>413</v>
      </c>
      <c r="F209" s="144" t="s">
        <v>414</v>
      </c>
      <c r="G209" s="145" t="s">
        <v>145</v>
      </c>
      <c r="H209" s="146">
        <v>1</v>
      </c>
      <c r="I209" s="147"/>
      <c r="J209" s="148">
        <f>ROUND(I209*H209,2)</f>
        <v>0</v>
      </c>
      <c r="K209" s="149"/>
      <c r="L209" s="30"/>
      <c r="M209" s="150" t="s">
        <v>1</v>
      </c>
      <c r="N209" s="151" t="s">
        <v>42</v>
      </c>
      <c r="O209" s="55"/>
      <c r="P209" s="152">
        <f>O209*H209</f>
        <v>0</v>
      </c>
      <c r="Q209" s="152">
        <v>0</v>
      </c>
      <c r="R209" s="152">
        <f>Q209*H209</f>
        <v>0</v>
      </c>
      <c r="S209" s="152">
        <v>7.4200000000000004E-3</v>
      </c>
      <c r="T209" s="153">
        <f>S209*H209</f>
        <v>7.4200000000000004E-3</v>
      </c>
      <c r="U209" s="29"/>
      <c r="V209" s="29"/>
      <c r="W209" s="29"/>
      <c r="X209" s="29"/>
      <c r="Y209" s="29"/>
      <c r="Z209" s="29"/>
      <c r="AA209" s="29"/>
      <c r="AB209" s="29"/>
      <c r="AC209" s="29"/>
      <c r="AD209" s="29"/>
      <c r="AE209" s="29"/>
      <c r="AR209" s="154" t="s">
        <v>202</v>
      </c>
      <c r="AT209" s="154" t="s">
        <v>136</v>
      </c>
      <c r="AU209" s="154" t="s">
        <v>141</v>
      </c>
      <c r="AY209" s="14" t="s">
        <v>133</v>
      </c>
      <c r="BE209" s="155">
        <f>IF(N209="základná",J209,0)</f>
        <v>0</v>
      </c>
      <c r="BF209" s="155">
        <f>IF(N209="znížená",J209,0)</f>
        <v>0</v>
      </c>
      <c r="BG209" s="155">
        <f>IF(N209="zákl. prenesená",J209,0)</f>
        <v>0</v>
      </c>
      <c r="BH209" s="155">
        <f>IF(N209="zníž. prenesená",J209,0)</f>
        <v>0</v>
      </c>
      <c r="BI209" s="155">
        <f>IF(N209="nulová",J209,0)</f>
        <v>0</v>
      </c>
      <c r="BJ209" s="14" t="s">
        <v>141</v>
      </c>
      <c r="BK209" s="155">
        <f>ROUND(I209*H209,2)</f>
        <v>0</v>
      </c>
      <c r="BL209" s="14" t="s">
        <v>202</v>
      </c>
      <c r="BM209" s="154" t="s">
        <v>415</v>
      </c>
    </row>
    <row r="210" spans="1:65" s="2" customFormat="1" ht="22.2" customHeight="1">
      <c r="A210" s="29"/>
      <c r="B210" s="141"/>
      <c r="C210" s="142" t="s">
        <v>416</v>
      </c>
      <c r="D210" s="142" t="s">
        <v>136</v>
      </c>
      <c r="E210" s="143" t="s">
        <v>417</v>
      </c>
      <c r="F210" s="144" t="s">
        <v>418</v>
      </c>
      <c r="G210" s="145" t="s">
        <v>289</v>
      </c>
      <c r="H210" s="167"/>
      <c r="I210" s="147"/>
      <c r="J210" s="148">
        <f>ROUND(I210*H210,2)</f>
        <v>0</v>
      </c>
      <c r="K210" s="149"/>
      <c r="L210" s="30"/>
      <c r="M210" s="150" t="s">
        <v>1</v>
      </c>
      <c r="N210" s="151" t="s">
        <v>42</v>
      </c>
      <c r="O210" s="55"/>
      <c r="P210" s="152">
        <f>O210*H210</f>
        <v>0</v>
      </c>
      <c r="Q210" s="152">
        <v>0</v>
      </c>
      <c r="R210" s="152">
        <f>Q210*H210</f>
        <v>0</v>
      </c>
      <c r="S210" s="152">
        <v>0</v>
      </c>
      <c r="T210" s="153">
        <f>S210*H210</f>
        <v>0</v>
      </c>
      <c r="U210" s="29"/>
      <c r="V210" s="29"/>
      <c r="W210" s="29"/>
      <c r="X210" s="29"/>
      <c r="Y210" s="29"/>
      <c r="Z210" s="29"/>
      <c r="AA210" s="29"/>
      <c r="AB210" s="29"/>
      <c r="AC210" s="29"/>
      <c r="AD210" s="29"/>
      <c r="AE210" s="29"/>
      <c r="AR210" s="154" t="s">
        <v>202</v>
      </c>
      <c r="AT210" s="154" t="s">
        <v>136</v>
      </c>
      <c r="AU210" s="154" t="s">
        <v>141</v>
      </c>
      <c r="AY210" s="14" t="s">
        <v>133</v>
      </c>
      <c r="BE210" s="155">
        <f>IF(N210="základná",J210,0)</f>
        <v>0</v>
      </c>
      <c r="BF210" s="155">
        <f>IF(N210="znížená",J210,0)</f>
        <v>0</v>
      </c>
      <c r="BG210" s="155">
        <f>IF(N210="zákl. prenesená",J210,0)</f>
        <v>0</v>
      </c>
      <c r="BH210" s="155">
        <f>IF(N210="zníž. prenesená",J210,0)</f>
        <v>0</v>
      </c>
      <c r="BI210" s="155">
        <f>IF(N210="nulová",J210,0)</f>
        <v>0</v>
      </c>
      <c r="BJ210" s="14" t="s">
        <v>141</v>
      </c>
      <c r="BK210" s="155">
        <f>ROUND(I210*H210,2)</f>
        <v>0</v>
      </c>
      <c r="BL210" s="14" t="s">
        <v>202</v>
      </c>
      <c r="BM210" s="154" t="s">
        <v>419</v>
      </c>
    </row>
    <row r="211" spans="1:65" s="12" customFormat="1" ht="22.8" customHeight="1">
      <c r="B211" s="128"/>
      <c r="D211" s="129" t="s">
        <v>75</v>
      </c>
      <c r="E211" s="139" t="s">
        <v>420</v>
      </c>
      <c r="F211" s="139" t="s">
        <v>421</v>
      </c>
      <c r="I211" s="131"/>
      <c r="J211" s="140">
        <f>BK211</f>
        <v>0</v>
      </c>
      <c r="L211" s="128"/>
      <c r="M211" s="133"/>
      <c r="N211" s="134"/>
      <c r="O211" s="134"/>
      <c r="P211" s="135">
        <f>SUM(P212:P220)</f>
        <v>0</v>
      </c>
      <c r="Q211" s="134"/>
      <c r="R211" s="135">
        <f>SUM(R212:R220)</f>
        <v>9.1999999999999998E-2</v>
      </c>
      <c r="S211" s="134"/>
      <c r="T211" s="136">
        <f>SUM(T212:T220)</f>
        <v>5.2223906499999995</v>
      </c>
      <c r="AR211" s="129" t="s">
        <v>141</v>
      </c>
      <c r="AT211" s="137" t="s">
        <v>75</v>
      </c>
      <c r="AU211" s="137" t="s">
        <v>84</v>
      </c>
      <c r="AY211" s="129" t="s">
        <v>133</v>
      </c>
      <c r="BK211" s="138">
        <f>SUM(BK212:BK220)</f>
        <v>0</v>
      </c>
    </row>
    <row r="212" spans="1:65" s="2" customFormat="1" ht="13.8" customHeight="1">
      <c r="A212" s="29"/>
      <c r="B212" s="141"/>
      <c r="C212" s="142" t="s">
        <v>422</v>
      </c>
      <c r="D212" s="142" t="s">
        <v>136</v>
      </c>
      <c r="E212" s="143" t="s">
        <v>423</v>
      </c>
      <c r="F212" s="144" t="s">
        <v>424</v>
      </c>
      <c r="G212" s="145" t="s">
        <v>145</v>
      </c>
      <c r="H212" s="146">
        <v>179.68700000000001</v>
      </c>
      <c r="I212" s="147"/>
      <c r="J212" s="148">
        <f t="shared" ref="J212:J220" si="40">ROUND(I212*H212,2)</f>
        <v>0</v>
      </c>
      <c r="K212" s="149"/>
      <c r="L212" s="30"/>
      <c r="M212" s="150" t="s">
        <v>1</v>
      </c>
      <c r="N212" s="151" t="s">
        <v>42</v>
      </c>
      <c r="O212" s="55"/>
      <c r="P212" s="152">
        <f t="shared" ref="P212:P220" si="41">O212*H212</f>
        <v>0</v>
      </c>
      <c r="Q212" s="152">
        <v>0</v>
      </c>
      <c r="R212" s="152">
        <f t="shared" ref="R212:R220" si="42">Q212*H212</f>
        <v>0</v>
      </c>
      <c r="S212" s="152">
        <v>1.695E-2</v>
      </c>
      <c r="T212" s="153">
        <f t="shared" ref="T212:T220" si="43">S212*H212</f>
        <v>3.0456946500000002</v>
      </c>
      <c r="U212" s="29"/>
      <c r="V212" s="29"/>
      <c r="W212" s="29"/>
      <c r="X212" s="29"/>
      <c r="Y212" s="29"/>
      <c r="Z212" s="29"/>
      <c r="AA212" s="29"/>
      <c r="AB212" s="29"/>
      <c r="AC212" s="29"/>
      <c r="AD212" s="29"/>
      <c r="AE212" s="29"/>
      <c r="AR212" s="154" t="s">
        <v>202</v>
      </c>
      <c r="AT212" s="154" t="s">
        <v>136</v>
      </c>
      <c r="AU212" s="154" t="s">
        <v>141</v>
      </c>
      <c r="AY212" s="14" t="s">
        <v>133</v>
      </c>
      <c r="BE212" s="155">
        <f t="shared" ref="BE212:BE220" si="44">IF(N212="základná",J212,0)</f>
        <v>0</v>
      </c>
      <c r="BF212" s="155">
        <f t="shared" ref="BF212:BF220" si="45">IF(N212="znížená",J212,0)</f>
        <v>0</v>
      </c>
      <c r="BG212" s="155">
        <f t="shared" ref="BG212:BG220" si="46">IF(N212="zákl. prenesená",J212,0)</f>
        <v>0</v>
      </c>
      <c r="BH212" s="155">
        <f t="shared" ref="BH212:BH220" si="47">IF(N212="zníž. prenesená",J212,0)</f>
        <v>0</v>
      </c>
      <c r="BI212" s="155">
        <f t="shared" ref="BI212:BI220" si="48">IF(N212="nulová",J212,0)</f>
        <v>0</v>
      </c>
      <c r="BJ212" s="14" t="s">
        <v>141</v>
      </c>
      <c r="BK212" s="155">
        <f t="shared" ref="BK212:BK220" si="49">ROUND(I212*H212,2)</f>
        <v>0</v>
      </c>
      <c r="BL212" s="14" t="s">
        <v>202</v>
      </c>
      <c r="BM212" s="154" t="s">
        <v>425</v>
      </c>
    </row>
    <row r="213" spans="1:65" s="2" customFormat="1" ht="13.8" customHeight="1">
      <c r="A213" s="29"/>
      <c r="B213" s="141"/>
      <c r="C213" s="142" t="s">
        <v>426</v>
      </c>
      <c r="D213" s="142" t="s">
        <v>136</v>
      </c>
      <c r="E213" s="143" t="s">
        <v>427</v>
      </c>
      <c r="F213" s="144" t="s">
        <v>428</v>
      </c>
      <c r="G213" s="145" t="s">
        <v>145</v>
      </c>
      <c r="H213" s="146">
        <v>179.68700000000001</v>
      </c>
      <c r="I213" s="147"/>
      <c r="J213" s="148">
        <f t="shared" si="40"/>
        <v>0</v>
      </c>
      <c r="K213" s="149"/>
      <c r="L213" s="30"/>
      <c r="M213" s="150" t="s">
        <v>1</v>
      </c>
      <c r="N213" s="151" t="s">
        <v>42</v>
      </c>
      <c r="O213" s="55"/>
      <c r="P213" s="152">
        <f t="shared" si="41"/>
        <v>0</v>
      </c>
      <c r="Q213" s="152">
        <v>0</v>
      </c>
      <c r="R213" s="152">
        <f t="shared" si="42"/>
        <v>0</v>
      </c>
      <c r="S213" s="152">
        <v>8.0000000000000002E-3</v>
      </c>
      <c r="T213" s="153">
        <f t="shared" si="43"/>
        <v>1.4374960000000001</v>
      </c>
      <c r="U213" s="29"/>
      <c r="V213" s="29"/>
      <c r="W213" s="29"/>
      <c r="X213" s="29"/>
      <c r="Y213" s="29"/>
      <c r="Z213" s="29"/>
      <c r="AA213" s="29"/>
      <c r="AB213" s="29"/>
      <c r="AC213" s="29"/>
      <c r="AD213" s="29"/>
      <c r="AE213" s="29"/>
      <c r="AR213" s="154" t="s">
        <v>202</v>
      </c>
      <c r="AT213" s="154" t="s">
        <v>136</v>
      </c>
      <c r="AU213" s="154" t="s">
        <v>141</v>
      </c>
      <c r="AY213" s="14" t="s">
        <v>133</v>
      </c>
      <c r="BE213" s="155">
        <f t="shared" si="44"/>
        <v>0</v>
      </c>
      <c r="BF213" s="155">
        <f t="shared" si="45"/>
        <v>0</v>
      </c>
      <c r="BG213" s="155">
        <f t="shared" si="46"/>
        <v>0</v>
      </c>
      <c r="BH213" s="155">
        <f t="shared" si="47"/>
        <v>0</v>
      </c>
      <c r="BI213" s="155">
        <f t="shared" si="48"/>
        <v>0</v>
      </c>
      <c r="BJ213" s="14" t="s">
        <v>141</v>
      </c>
      <c r="BK213" s="155">
        <f t="shared" si="49"/>
        <v>0</v>
      </c>
      <c r="BL213" s="14" t="s">
        <v>202</v>
      </c>
      <c r="BM213" s="154" t="s">
        <v>429</v>
      </c>
    </row>
    <row r="214" spans="1:65" s="2" customFormat="1" ht="13.8" customHeight="1">
      <c r="A214" s="29"/>
      <c r="B214" s="141"/>
      <c r="C214" s="142" t="s">
        <v>430</v>
      </c>
      <c r="D214" s="142" t="s">
        <v>136</v>
      </c>
      <c r="E214" s="143" t="s">
        <v>431</v>
      </c>
      <c r="F214" s="144" t="s">
        <v>432</v>
      </c>
      <c r="G214" s="145" t="s">
        <v>145</v>
      </c>
      <c r="H214" s="146">
        <v>15.6</v>
      </c>
      <c r="I214" s="147"/>
      <c r="J214" s="148">
        <f t="shared" si="40"/>
        <v>0</v>
      </c>
      <c r="K214" s="149"/>
      <c r="L214" s="30"/>
      <c r="M214" s="150" t="s">
        <v>1</v>
      </c>
      <c r="N214" s="151" t="s">
        <v>42</v>
      </c>
      <c r="O214" s="55"/>
      <c r="P214" s="152">
        <f t="shared" si="41"/>
        <v>0</v>
      </c>
      <c r="Q214" s="152">
        <v>0</v>
      </c>
      <c r="R214" s="152">
        <f t="shared" si="42"/>
        <v>0</v>
      </c>
      <c r="S214" s="152">
        <v>2.4E-2</v>
      </c>
      <c r="T214" s="153">
        <f t="shared" si="43"/>
        <v>0.37440000000000001</v>
      </c>
      <c r="U214" s="29"/>
      <c r="V214" s="29"/>
      <c r="W214" s="29"/>
      <c r="X214" s="29"/>
      <c r="Y214" s="29"/>
      <c r="Z214" s="29"/>
      <c r="AA214" s="29"/>
      <c r="AB214" s="29"/>
      <c r="AC214" s="29"/>
      <c r="AD214" s="29"/>
      <c r="AE214" s="29"/>
      <c r="AR214" s="154" t="s">
        <v>202</v>
      </c>
      <c r="AT214" s="154" t="s">
        <v>136</v>
      </c>
      <c r="AU214" s="154" t="s">
        <v>141</v>
      </c>
      <c r="AY214" s="14" t="s">
        <v>133</v>
      </c>
      <c r="BE214" s="155">
        <f t="shared" si="44"/>
        <v>0</v>
      </c>
      <c r="BF214" s="155">
        <f t="shared" si="45"/>
        <v>0</v>
      </c>
      <c r="BG214" s="155">
        <f t="shared" si="46"/>
        <v>0</v>
      </c>
      <c r="BH214" s="155">
        <f t="shared" si="47"/>
        <v>0</v>
      </c>
      <c r="BI214" s="155">
        <f t="shared" si="48"/>
        <v>0</v>
      </c>
      <c r="BJ214" s="14" t="s">
        <v>141</v>
      </c>
      <c r="BK214" s="155">
        <f t="shared" si="49"/>
        <v>0</v>
      </c>
      <c r="BL214" s="14" t="s">
        <v>202</v>
      </c>
      <c r="BM214" s="154" t="s">
        <v>433</v>
      </c>
    </row>
    <row r="215" spans="1:65" s="2" customFormat="1" ht="13.8" customHeight="1">
      <c r="A215" s="29"/>
      <c r="B215" s="141"/>
      <c r="C215" s="142" t="s">
        <v>434</v>
      </c>
      <c r="D215" s="142" t="s">
        <v>136</v>
      </c>
      <c r="E215" s="143" t="s">
        <v>435</v>
      </c>
      <c r="F215" s="144" t="s">
        <v>436</v>
      </c>
      <c r="G215" s="145" t="s">
        <v>145</v>
      </c>
      <c r="H215" s="146">
        <v>15.6</v>
      </c>
      <c r="I215" s="147"/>
      <c r="J215" s="148">
        <f t="shared" si="40"/>
        <v>0</v>
      </c>
      <c r="K215" s="149"/>
      <c r="L215" s="30"/>
      <c r="M215" s="150" t="s">
        <v>1</v>
      </c>
      <c r="N215" s="151" t="s">
        <v>42</v>
      </c>
      <c r="O215" s="55"/>
      <c r="P215" s="152">
        <f t="shared" si="41"/>
        <v>0</v>
      </c>
      <c r="Q215" s="152">
        <v>0</v>
      </c>
      <c r="R215" s="152">
        <f t="shared" si="42"/>
        <v>0</v>
      </c>
      <c r="S215" s="152">
        <v>8.0000000000000002E-3</v>
      </c>
      <c r="T215" s="153">
        <f t="shared" si="43"/>
        <v>0.12479999999999999</v>
      </c>
      <c r="U215" s="29"/>
      <c r="V215" s="29"/>
      <c r="W215" s="29"/>
      <c r="X215" s="29"/>
      <c r="Y215" s="29"/>
      <c r="Z215" s="29"/>
      <c r="AA215" s="29"/>
      <c r="AB215" s="29"/>
      <c r="AC215" s="29"/>
      <c r="AD215" s="29"/>
      <c r="AE215" s="29"/>
      <c r="AR215" s="154" t="s">
        <v>202</v>
      </c>
      <c r="AT215" s="154" t="s">
        <v>136</v>
      </c>
      <c r="AU215" s="154" t="s">
        <v>141</v>
      </c>
      <c r="AY215" s="14" t="s">
        <v>133</v>
      </c>
      <c r="BE215" s="155">
        <f t="shared" si="44"/>
        <v>0</v>
      </c>
      <c r="BF215" s="155">
        <f t="shared" si="45"/>
        <v>0</v>
      </c>
      <c r="BG215" s="155">
        <f t="shared" si="46"/>
        <v>0</v>
      </c>
      <c r="BH215" s="155">
        <f t="shared" si="47"/>
        <v>0</v>
      </c>
      <c r="BI215" s="155">
        <f t="shared" si="48"/>
        <v>0</v>
      </c>
      <c r="BJ215" s="14" t="s">
        <v>141</v>
      </c>
      <c r="BK215" s="155">
        <f t="shared" si="49"/>
        <v>0</v>
      </c>
      <c r="BL215" s="14" t="s">
        <v>202</v>
      </c>
      <c r="BM215" s="154" t="s">
        <v>437</v>
      </c>
    </row>
    <row r="216" spans="1:65" s="2" customFormat="1" ht="22.2" customHeight="1">
      <c r="A216" s="29"/>
      <c r="B216" s="141"/>
      <c r="C216" s="142" t="s">
        <v>438</v>
      </c>
      <c r="D216" s="142" t="s">
        <v>136</v>
      </c>
      <c r="E216" s="143" t="s">
        <v>439</v>
      </c>
      <c r="F216" s="144" t="s">
        <v>440</v>
      </c>
      <c r="G216" s="145" t="s">
        <v>139</v>
      </c>
      <c r="H216" s="146">
        <v>4</v>
      </c>
      <c r="I216" s="147"/>
      <c r="J216" s="148">
        <f t="shared" si="40"/>
        <v>0</v>
      </c>
      <c r="K216" s="149"/>
      <c r="L216" s="30"/>
      <c r="M216" s="150" t="s">
        <v>1</v>
      </c>
      <c r="N216" s="151" t="s">
        <v>42</v>
      </c>
      <c r="O216" s="55"/>
      <c r="P216" s="152">
        <f t="shared" si="41"/>
        <v>0</v>
      </c>
      <c r="Q216" s="152">
        <v>0</v>
      </c>
      <c r="R216" s="152">
        <f t="shared" si="42"/>
        <v>0</v>
      </c>
      <c r="S216" s="152">
        <v>0</v>
      </c>
      <c r="T216" s="153">
        <f t="shared" si="43"/>
        <v>0</v>
      </c>
      <c r="U216" s="29"/>
      <c r="V216" s="29"/>
      <c r="W216" s="29"/>
      <c r="X216" s="29"/>
      <c r="Y216" s="29"/>
      <c r="Z216" s="29"/>
      <c r="AA216" s="29"/>
      <c r="AB216" s="29"/>
      <c r="AC216" s="29"/>
      <c r="AD216" s="29"/>
      <c r="AE216" s="29"/>
      <c r="AR216" s="154" t="s">
        <v>202</v>
      </c>
      <c r="AT216" s="154" t="s">
        <v>136</v>
      </c>
      <c r="AU216" s="154" t="s">
        <v>141</v>
      </c>
      <c r="AY216" s="14" t="s">
        <v>133</v>
      </c>
      <c r="BE216" s="155">
        <f t="shared" si="44"/>
        <v>0</v>
      </c>
      <c r="BF216" s="155">
        <f t="shared" si="45"/>
        <v>0</v>
      </c>
      <c r="BG216" s="155">
        <f t="shared" si="46"/>
        <v>0</v>
      </c>
      <c r="BH216" s="155">
        <f t="shared" si="47"/>
        <v>0</v>
      </c>
      <c r="BI216" s="155">
        <f t="shared" si="48"/>
        <v>0</v>
      </c>
      <c r="BJ216" s="14" t="s">
        <v>141</v>
      </c>
      <c r="BK216" s="155">
        <f t="shared" si="49"/>
        <v>0</v>
      </c>
      <c r="BL216" s="14" t="s">
        <v>202</v>
      </c>
      <c r="BM216" s="154" t="s">
        <v>441</v>
      </c>
    </row>
    <row r="217" spans="1:65" s="2" customFormat="1" ht="34.799999999999997" customHeight="1">
      <c r="A217" s="29"/>
      <c r="B217" s="141"/>
      <c r="C217" s="156" t="s">
        <v>442</v>
      </c>
      <c r="D217" s="156" t="s">
        <v>172</v>
      </c>
      <c r="E217" s="157" t="s">
        <v>443</v>
      </c>
      <c r="F217" s="158" t="s">
        <v>444</v>
      </c>
      <c r="G217" s="159" t="s">
        <v>445</v>
      </c>
      <c r="H217" s="160">
        <v>4</v>
      </c>
      <c r="I217" s="161"/>
      <c r="J217" s="162">
        <f t="shared" si="40"/>
        <v>0</v>
      </c>
      <c r="K217" s="163"/>
      <c r="L217" s="164"/>
      <c r="M217" s="165" t="s">
        <v>1</v>
      </c>
      <c r="N217" s="166" t="s">
        <v>42</v>
      </c>
      <c r="O217" s="55"/>
      <c r="P217" s="152">
        <f t="shared" si="41"/>
        <v>0</v>
      </c>
      <c r="Q217" s="152">
        <v>1.4999999999999999E-2</v>
      </c>
      <c r="R217" s="152">
        <f t="shared" si="42"/>
        <v>0.06</v>
      </c>
      <c r="S217" s="152">
        <v>0</v>
      </c>
      <c r="T217" s="153">
        <f t="shared" si="43"/>
        <v>0</v>
      </c>
      <c r="U217" s="29"/>
      <c r="V217" s="29"/>
      <c r="W217" s="29"/>
      <c r="X217" s="29"/>
      <c r="Y217" s="29"/>
      <c r="Z217" s="29"/>
      <c r="AA217" s="29"/>
      <c r="AB217" s="29"/>
      <c r="AC217" s="29"/>
      <c r="AD217" s="29"/>
      <c r="AE217" s="29"/>
      <c r="AR217" s="154" t="s">
        <v>274</v>
      </c>
      <c r="AT217" s="154" t="s">
        <v>172</v>
      </c>
      <c r="AU217" s="154" t="s">
        <v>141</v>
      </c>
      <c r="AY217" s="14" t="s">
        <v>133</v>
      </c>
      <c r="BE217" s="155">
        <f t="shared" si="44"/>
        <v>0</v>
      </c>
      <c r="BF217" s="155">
        <f t="shared" si="45"/>
        <v>0</v>
      </c>
      <c r="BG217" s="155">
        <f t="shared" si="46"/>
        <v>0</v>
      </c>
      <c r="BH217" s="155">
        <f t="shared" si="47"/>
        <v>0</v>
      </c>
      <c r="BI217" s="155">
        <f t="shared" si="48"/>
        <v>0</v>
      </c>
      <c r="BJ217" s="14" t="s">
        <v>141</v>
      </c>
      <c r="BK217" s="155">
        <f t="shared" si="49"/>
        <v>0</v>
      </c>
      <c r="BL217" s="14" t="s">
        <v>202</v>
      </c>
      <c r="BM217" s="154" t="s">
        <v>446</v>
      </c>
    </row>
    <row r="218" spans="1:65" s="2" customFormat="1" ht="22.2" customHeight="1">
      <c r="A218" s="29"/>
      <c r="B218" s="141"/>
      <c r="C218" s="142" t="s">
        <v>447</v>
      </c>
      <c r="D218" s="142" t="s">
        <v>136</v>
      </c>
      <c r="E218" s="143" t="s">
        <v>448</v>
      </c>
      <c r="F218" s="144" t="s">
        <v>449</v>
      </c>
      <c r="G218" s="145" t="s">
        <v>445</v>
      </c>
      <c r="H218" s="146">
        <v>8</v>
      </c>
      <c r="I218" s="147"/>
      <c r="J218" s="148">
        <f t="shared" si="40"/>
        <v>0</v>
      </c>
      <c r="K218" s="149"/>
      <c r="L218" s="30"/>
      <c r="M218" s="150" t="s">
        <v>1</v>
      </c>
      <c r="N218" s="151" t="s">
        <v>42</v>
      </c>
      <c r="O218" s="55"/>
      <c r="P218" s="152">
        <f t="shared" si="41"/>
        <v>0</v>
      </c>
      <c r="Q218" s="152">
        <v>2E-3</v>
      </c>
      <c r="R218" s="152">
        <f t="shared" si="42"/>
        <v>1.6E-2</v>
      </c>
      <c r="S218" s="152">
        <v>0.02</v>
      </c>
      <c r="T218" s="153">
        <f t="shared" si="43"/>
        <v>0.16</v>
      </c>
      <c r="U218" s="29"/>
      <c r="V218" s="29"/>
      <c r="W218" s="29"/>
      <c r="X218" s="29"/>
      <c r="Y218" s="29"/>
      <c r="Z218" s="29"/>
      <c r="AA218" s="29"/>
      <c r="AB218" s="29"/>
      <c r="AC218" s="29"/>
      <c r="AD218" s="29"/>
      <c r="AE218" s="29"/>
      <c r="AR218" s="154" t="s">
        <v>202</v>
      </c>
      <c r="AT218" s="154" t="s">
        <v>136</v>
      </c>
      <c r="AU218" s="154" t="s">
        <v>141</v>
      </c>
      <c r="AY218" s="14" t="s">
        <v>133</v>
      </c>
      <c r="BE218" s="155">
        <f t="shared" si="44"/>
        <v>0</v>
      </c>
      <c r="BF218" s="155">
        <f t="shared" si="45"/>
        <v>0</v>
      </c>
      <c r="BG218" s="155">
        <f t="shared" si="46"/>
        <v>0</v>
      </c>
      <c r="BH218" s="155">
        <f t="shared" si="47"/>
        <v>0</v>
      </c>
      <c r="BI218" s="155">
        <f t="shared" si="48"/>
        <v>0</v>
      </c>
      <c r="BJ218" s="14" t="s">
        <v>141</v>
      </c>
      <c r="BK218" s="155">
        <f t="shared" si="49"/>
        <v>0</v>
      </c>
      <c r="BL218" s="14" t="s">
        <v>202</v>
      </c>
      <c r="BM218" s="154" t="s">
        <v>450</v>
      </c>
    </row>
    <row r="219" spans="1:65" s="2" customFormat="1" ht="22.2" customHeight="1">
      <c r="A219" s="29"/>
      <c r="B219" s="141"/>
      <c r="C219" s="142" t="s">
        <v>451</v>
      </c>
      <c r="D219" s="142" t="s">
        <v>136</v>
      </c>
      <c r="E219" s="143" t="s">
        <v>452</v>
      </c>
      <c r="F219" s="144" t="s">
        <v>453</v>
      </c>
      <c r="G219" s="145" t="s">
        <v>445</v>
      </c>
      <c r="H219" s="146">
        <v>8</v>
      </c>
      <c r="I219" s="147"/>
      <c r="J219" s="148">
        <f t="shared" si="40"/>
        <v>0</v>
      </c>
      <c r="K219" s="149"/>
      <c r="L219" s="30"/>
      <c r="M219" s="150" t="s">
        <v>1</v>
      </c>
      <c r="N219" s="151" t="s">
        <v>42</v>
      </c>
      <c r="O219" s="55"/>
      <c r="P219" s="152">
        <f t="shared" si="41"/>
        <v>0</v>
      </c>
      <c r="Q219" s="152">
        <v>2E-3</v>
      </c>
      <c r="R219" s="152">
        <f t="shared" si="42"/>
        <v>1.6E-2</v>
      </c>
      <c r="S219" s="152">
        <v>0.01</v>
      </c>
      <c r="T219" s="153">
        <f t="shared" si="43"/>
        <v>0.08</v>
      </c>
      <c r="U219" s="29"/>
      <c r="V219" s="29"/>
      <c r="W219" s="29"/>
      <c r="X219" s="29"/>
      <c r="Y219" s="29"/>
      <c r="Z219" s="29"/>
      <c r="AA219" s="29"/>
      <c r="AB219" s="29"/>
      <c r="AC219" s="29"/>
      <c r="AD219" s="29"/>
      <c r="AE219" s="29"/>
      <c r="AR219" s="154" t="s">
        <v>202</v>
      </c>
      <c r="AT219" s="154" t="s">
        <v>136</v>
      </c>
      <c r="AU219" s="154" t="s">
        <v>141</v>
      </c>
      <c r="AY219" s="14" t="s">
        <v>133</v>
      </c>
      <c r="BE219" s="155">
        <f t="shared" si="44"/>
        <v>0</v>
      </c>
      <c r="BF219" s="155">
        <f t="shared" si="45"/>
        <v>0</v>
      </c>
      <c r="BG219" s="155">
        <f t="shared" si="46"/>
        <v>0</v>
      </c>
      <c r="BH219" s="155">
        <f t="shared" si="47"/>
        <v>0</v>
      </c>
      <c r="BI219" s="155">
        <f t="shared" si="48"/>
        <v>0</v>
      </c>
      <c r="BJ219" s="14" t="s">
        <v>141</v>
      </c>
      <c r="BK219" s="155">
        <f t="shared" si="49"/>
        <v>0</v>
      </c>
      <c r="BL219" s="14" t="s">
        <v>202</v>
      </c>
      <c r="BM219" s="154" t="s">
        <v>454</v>
      </c>
    </row>
    <row r="220" spans="1:65" s="2" customFormat="1" ht="22.2" customHeight="1">
      <c r="A220" s="29"/>
      <c r="B220" s="141"/>
      <c r="C220" s="142" t="s">
        <v>455</v>
      </c>
      <c r="D220" s="142" t="s">
        <v>136</v>
      </c>
      <c r="E220" s="143" t="s">
        <v>456</v>
      </c>
      <c r="F220" s="144" t="s">
        <v>457</v>
      </c>
      <c r="G220" s="145" t="s">
        <v>289</v>
      </c>
      <c r="H220" s="167"/>
      <c r="I220" s="147"/>
      <c r="J220" s="148">
        <f t="shared" si="40"/>
        <v>0</v>
      </c>
      <c r="K220" s="149"/>
      <c r="L220" s="30"/>
      <c r="M220" s="150" t="s">
        <v>1</v>
      </c>
      <c r="N220" s="151" t="s">
        <v>42</v>
      </c>
      <c r="O220" s="55"/>
      <c r="P220" s="152">
        <f t="shared" si="41"/>
        <v>0</v>
      </c>
      <c r="Q220" s="152">
        <v>0</v>
      </c>
      <c r="R220" s="152">
        <f t="shared" si="42"/>
        <v>0</v>
      </c>
      <c r="S220" s="152">
        <v>0</v>
      </c>
      <c r="T220" s="153">
        <f t="shared" si="43"/>
        <v>0</v>
      </c>
      <c r="U220" s="29"/>
      <c r="V220" s="29"/>
      <c r="W220" s="29"/>
      <c r="X220" s="29"/>
      <c r="Y220" s="29"/>
      <c r="Z220" s="29"/>
      <c r="AA220" s="29"/>
      <c r="AB220" s="29"/>
      <c r="AC220" s="29"/>
      <c r="AD220" s="29"/>
      <c r="AE220" s="29"/>
      <c r="AR220" s="154" t="s">
        <v>202</v>
      </c>
      <c r="AT220" s="154" t="s">
        <v>136</v>
      </c>
      <c r="AU220" s="154" t="s">
        <v>141</v>
      </c>
      <c r="AY220" s="14" t="s">
        <v>133</v>
      </c>
      <c r="BE220" s="155">
        <f t="shared" si="44"/>
        <v>0</v>
      </c>
      <c r="BF220" s="155">
        <f t="shared" si="45"/>
        <v>0</v>
      </c>
      <c r="BG220" s="155">
        <f t="shared" si="46"/>
        <v>0</v>
      </c>
      <c r="BH220" s="155">
        <f t="shared" si="47"/>
        <v>0</v>
      </c>
      <c r="BI220" s="155">
        <f t="shared" si="48"/>
        <v>0</v>
      </c>
      <c r="BJ220" s="14" t="s">
        <v>141</v>
      </c>
      <c r="BK220" s="155">
        <f t="shared" si="49"/>
        <v>0</v>
      </c>
      <c r="BL220" s="14" t="s">
        <v>202</v>
      </c>
      <c r="BM220" s="154" t="s">
        <v>458</v>
      </c>
    </row>
    <row r="221" spans="1:65" s="12" customFormat="1" ht="22.8" customHeight="1">
      <c r="B221" s="128"/>
      <c r="D221" s="129" t="s">
        <v>75</v>
      </c>
      <c r="E221" s="139" t="s">
        <v>459</v>
      </c>
      <c r="F221" s="139" t="s">
        <v>460</v>
      </c>
      <c r="I221" s="131"/>
      <c r="J221" s="140">
        <f>BK221</f>
        <v>0</v>
      </c>
      <c r="L221" s="128"/>
      <c r="M221" s="133"/>
      <c r="N221" s="134"/>
      <c r="O221" s="134"/>
      <c r="P221" s="135">
        <f>SUM(P222:P224)</f>
        <v>0</v>
      </c>
      <c r="Q221" s="134"/>
      <c r="R221" s="135">
        <f>SUM(R222:R224)</f>
        <v>6.661439999999999E-2</v>
      </c>
      <c r="S221" s="134"/>
      <c r="T221" s="136">
        <f>SUM(T222:T224)</f>
        <v>0</v>
      </c>
      <c r="AR221" s="129" t="s">
        <v>141</v>
      </c>
      <c r="AT221" s="137" t="s">
        <v>75</v>
      </c>
      <c r="AU221" s="137" t="s">
        <v>84</v>
      </c>
      <c r="AY221" s="129" t="s">
        <v>133</v>
      </c>
      <c r="BK221" s="138">
        <f>SUM(BK222:BK224)</f>
        <v>0</v>
      </c>
    </row>
    <row r="222" spans="1:65" s="2" customFormat="1" ht="34.799999999999997" customHeight="1">
      <c r="A222" s="29"/>
      <c r="B222" s="141"/>
      <c r="C222" s="142" t="s">
        <v>461</v>
      </c>
      <c r="D222" s="142" t="s">
        <v>136</v>
      </c>
      <c r="E222" s="143" t="s">
        <v>462</v>
      </c>
      <c r="F222" s="144" t="s">
        <v>463</v>
      </c>
      <c r="G222" s="145" t="s">
        <v>145</v>
      </c>
      <c r="H222" s="146">
        <v>19.2</v>
      </c>
      <c r="I222" s="147"/>
      <c r="J222" s="148">
        <f>ROUND(I222*H222,2)</f>
        <v>0</v>
      </c>
      <c r="K222" s="149"/>
      <c r="L222" s="30"/>
      <c r="M222" s="150" t="s">
        <v>1</v>
      </c>
      <c r="N222" s="151" t="s">
        <v>42</v>
      </c>
      <c r="O222" s="55"/>
      <c r="P222" s="152">
        <f>O222*H222</f>
        <v>0</v>
      </c>
      <c r="Q222" s="152">
        <v>3.2699999999999999E-3</v>
      </c>
      <c r="R222" s="152">
        <f>Q222*H222</f>
        <v>6.2783999999999993E-2</v>
      </c>
      <c r="S222" s="152">
        <v>0</v>
      </c>
      <c r="T222" s="153">
        <f>S222*H222</f>
        <v>0</v>
      </c>
      <c r="U222" s="29"/>
      <c r="V222" s="29"/>
      <c r="W222" s="29"/>
      <c r="X222" s="29"/>
      <c r="Y222" s="29"/>
      <c r="Z222" s="29"/>
      <c r="AA222" s="29"/>
      <c r="AB222" s="29"/>
      <c r="AC222" s="29"/>
      <c r="AD222" s="29"/>
      <c r="AE222" s="29"/>
      <c r="AR222" s="154" t="s">
        <v>202</v>
      </c>
      <c r="AT222" s="154" t="s">
        <v>136</v>
      </c>
      <c r="AU222" s="154" t="s">
        <v>141</v>
      </c>
      <c r="AY222" s="14" t="s">
        <v>133</v>
      </c>
      <c r="BE222" s="155">
        <f>IF(N222="základná",J222,0)</f>
        <v>0</v>
      </c>
      <c r="BF222" s="155">
        <f>IF(N222="znížená",J222,0)</f>
        <v>0</v>
      </c>
      <c r="BG222" s="155">
        <f>IF(N222="zákl. prenesená",J222,0)</f>
        <v>0</v>
      </c>
      <c r="BH222" s="155">
        <f>IF(N222="zníž. prenesená",J222,0)</f>
        <v>0</v>
      </c>
      <c r="BI222" s="155">
        <f>IF(N222="nulová",J222,0)</f>
        <v>0</v>
      </c>
      <c r="BJ222" s="14" t="s">
        <v>141</v>
      </c>
      <c r="BK222" s="155">
        <f>ROUND(I222*H222,2)</f>
        <v>0</v>
      </c>
      <c r="BL222" s="14" t="s">
        <v>202</v>
      </c>
      <c r="BM222" s="154" t="s">
        <v>464</v>
      </c>
    </row>
    <row r="223" spans="1:65" s="2" customFormat="1" ht="22.2" customHeight="1">
      <c r="A223" s="29"/>
      <c r="B223" s="141"/>
      <c r="C223" s="156" t="s">
        <v>465</v>
      </c>
      <c r="D223" s="156" t="s">
        <v>172</v>
      </c>
      <c r="E223" s="157" t="s">
        <v>466</v>
      </c>
      <c r="F223" s="158" t="s">
        <v>467</v>
      </c>
      <c r="G223" s="159" t="s">
        <v>145</v>
      </c>
      <c r="H223" s="160">
        <v>20.16</v>
      </c>
      <c r="I223" s="161"/>
      <c r="J223" s="162">
        <f>ROUND(I223*H223,2)</f>
        <v>0</v>
      </c>
      <c r="K223" s="163"/>
      <c r="L223" s="164"/>
      <c r="M223" s="165" t="s">
        <v>1</v>
      </c>
      <c r="N223" s="166" t="s">
        <v>42</v>
      </c>
      <c r="O223" s="55"/>
      <c r="P223" s="152">
        <f>O223*H223</f>
        <v>0</v>
      </c>
      <c r="Q223" s="152">
        <v>1.9000000000000001E-4</v>
      </c>
      <c r="R223" s="152">
        <f>Q223*H223</f>
        <v>3.8304000000000003E-3</v>
      </c>
      <c r="S223" s="152">
        <v>0</v>
      </c>
      <c r="T223" s="153">
        <f>S223*H223</f>
        <v>0</v>
      </c>
      <c r="U223" s="29"/>
      <c r="V223" s="29"/>
      <c r="W223" s="29"/>
      <c r="X223" s="29"/>
      <c r="Y223" s="29"/>
      <c r="Z223" s="29"/>
      <c r="AA223" s="29"/>
      <c r="AB223" s="29"/>
      <c r="AC223" s="29"/>
      <c r="AD223" s="29"/>
      <c r="AE223" s="29"/>
      <c r="AR223" s="154" t="s">
        <v>274</v>
      </c>
      <c r="AT223" s="154" t="s">
        <v>172</v>
      </c>
      <c r="AU223" s="154" t="s">
        <v>141</v>
      </c>
      <c r="AY223" s="14" t="s">
        <v>133</v>
      </c>
      <c r="BE223" s="155">
        <f>IF(N223="základná",J223,0)</f>
        <v>0</v>
      </c>
      <c r="BF223" s="155">
        <f>IF(N223="znížená",J223,0)</f>
        <v>0</v>
      </c>
      <c r="BG223" s="155">
        <f>IF(N223="zákl. prenesená",J223,0)</f>
        <v>0</v>
      </c>
      <c r="BH223" s="155">
        <f>IF(N223="zníž. prenesená",J223,0)</f>
        <v>0</v>
      </c>
      <c r="BI223" s="155">
        <f>IF(N223="nulová",J223,0)</f>
        <v>0</v>
      </c>
      <c r="BJ223" s="14" t="s">
        <v>141</v>
      </c>
      <c r="BK223" s="155">
        <f>ROUND(I223*H223,2)</f>
        <v>0</v>
      </c>
      <c r="BL223" s="14" t="s">
        <v>202</v>
      </c>
      <c r="BM223" s="154" t="s">
        <v>468</v>
      </c>
    </row>
    <row r="224" spans="1:65" s="2" customFormat="1" ht="22.2" customHeight="1">
      <c r="A224" s="29"/>
      <c r="B224" s="141"/>
      <c r="C224" s="142" t="s">
        <v>469</v>
      </c>
      <c r="D224" s="142" t="s">
        <v>136</v>
      </c>
      <c r="E224" s="143" t="s">
        <v>470</v>
      </c>
      <c r="F224" s="144" t="s">
        <v>471</v>
      </c>
      <c r="G224" s="145" t="s">
        <v>289</v>
      </c>
      <c r="H224" s="167"/>
      <c r="I224" s="147"/>
      <c r="J224" s="148">
        <f>ROUND(I224*H224,2)</f>
        <v>0</v>
      </c>
      <c r="K224" s="149"/>
      <c r="L224" s="30"/>
      <c r="M224" s="150" t="s">
        <v>1</v>
      </c>
      <c r="N224" s="151" t="s">
        <v>42</v>
      </c>
      <c r="O224" s="55"/>
      <c r="P224" s="152">
        <f>O224*H224</f>
        <v>0</v>
      </c>
      <c r="Q224" s="152">
        <v>0</v>
      </c>
      <c r="R224" s="152">
        <f>Q224*H224</f>
        <v>0</v>
      </c>
      <c r="S224" s="152">
        <v>0</v>
      </c>
      <c r="T224" s="153">
        <f>S224*H224</f>
        <v>0</v>
      </c>
      <c r="U224" s="29"/>
      <c r="V224" s="29"/>
      <c r="W224" s="29"/>
      <c r="X224" s="29"/>
      <c r="Y224" s="29"/>
      <c r="Z224" s="29"/>
      <c r="AA224" s="29"/>
      <c r="AB224" s="29"/>
      <c r="AC224" s="29"/>
      <c r="AD224" s="29"/>
      <c r="AE224" s="29"/>
      <c r="AR224" s="154" t="s">
        <v>202</v>
      </c>
      <c r="AT224" s="154" t="s">
        <v>136</v>
      </c>
      <c r="AU224" s="154" t="s">
        <v>141</v>
      </c>
      <c r="AY224" s="14" t="s">
        <v>133</v>
      </c>
      <c r="BE224" s="155">
        <f>IF(N224="základná",J224,0)</f>
        <v>0</v>
      </c>
      <c r="BF224" s="155">
        <f>IF(N224="znížená",J224,0)</f>
        <v>0</v>
      </c>
      <c r="BG224" s="155">
        <f>IF(N224="zákl. prenesená",J224,0)</f>
        <v>0</v>
      </c>
      <c r="BH224" s="155">
        <f>IF(N224="zníž. prenesená",J224,0)</f>
        <v>0</v>
      </c>
      <c r="BI224" s="155">
        <f>IF(N224="nulová",J224,0)</f>
        <v>0</v>
      </c>
      <c r="BJ224" s="14" t="s">
        <v>141</v>
      </c>
      <c r="BK224" s="155">
        <f>ROUND(I224*H224,2)</f>
        <v>0</v>
      </c>
      <c r="BL224" s="14" t="s">
        <v>202</v>
      </c>
      <c r="BM224" s="154" t="s">
        <v>472</v>
      </c>
    </row>
    <row r="225" spans="1:65" s="12" customFormat="1" ht="22.8" customHeight="1">
      <c r="B225" s="128"/>
      <c r="D225" s="129" t="s">
        <v>75</v>
      </c>
      <c r="E225" s="139" t="s">
        <v>473</v>
      </c>
      <c r="F225" s="139" t="s">
        <v>474</v>
      </c>
      <c r="I225" s="131"/>
      <c r="J225" s="140">
        <f>BK225</f>
        <v>0</v>
      </c>
      <c r="L225" s="128"/>
      <c r="M225" s="133"/>
      <c r="N225" s="134"/>
      <c r="O225" s="134"/>
      <c r="P225" s="135">
        <f>SUM(P226:P228)</f>
        <v>0</v>
      </c>
      <c r="Q225" s="134"/>
      <c r="R225" s="135">
        <f>SUM(R226:R228)</f>
        <v>1.5102E-3</v>
      </c>
      <c r="S225" s="134"/>
      <c r="T225" s="136">
        <f>SUM(T226:T228)</f>
        <v>0</v>
      </c>
      <c r="AR225" s="129" t="s">
        <v>141</v>
      </c>
      <c r="AT225" s="137" t="s">
        <v>75</v>
      </c>
      <c r="AU225" s="137" t="s">
        <v>84</v>
      </c>
      <c r="AY225" s="129" t="s">
        <v>133</v>
      </c>
      <c r="BK225" s="138">
        <f>SUM(BK226:BK228)</f>
        <v>0</v>
      </c>
    </row>
    <row r="226" spans="1:65" s="2" customFormat="1" ht="13.8" customHeight="1">
      <c r="A226" s="29"/>
      <c r="B226" s="141"/>
      <c r="C226" s="142" t="s">
        <v>475</v>
      </c>
      <c r="D226" s="142" t="s">
        <v>136</v>
      </c>
      <c r="E226" s="143" t="s">
        <v>476</v>
      </c>
      <c r="F226" s="144" t="s">
        <v>477</v>
      </c>
      <c r="G226" s="145" t="s">
        <v>149</v>
      </c>
      <c r="H226" s="146">
        <v>3.6</v>
      </c>
      <c r="I226" s="147"/>
      <c r="J226" s="148">
        <f>ROUND(I226*H226,2)</f>
        <v>0</v>
      </c>
      <c r="K226" s="149"/>
      <c r="L226" s="30"/>
      <c r="M226" s="150" t="s">
        <v>1</v>
      </c>
      <c r="N226" s="151" t="s">
        <v>42</v>
      </c>
      <c r="O226" s="55"/>
      <c r="P226" s="152">
        <f>O226*H226</f>
        <v>0</v>
      </c>
      <c r="Q226" s="152">
        <v>1.0000000000000001E-5</v>
      </c>
      <c r="R226" s="152">
        <f>Q226*H226</f>
        <v>3.6000000000000001E-5</v>
      </c>
      <c r="S226" s="152">
        <v>0</v>
      </c>
      <c r="T226" s="153">
        <f>S226*H226</f>
        <v>0</v>
      </c>
      <c r="U226" s="29"/>
      <c r="V226" s="29"/>
      <c r="W226" s="29"/>
      <c r="X226" s="29"/>
      <c r="Y226" s="29"/>
      <c r="Z226" s="29"/>
      <c r="AA226" s="29"/>
      <c r="AB226" s="29"/>
      <c r="AC226" s="29"/>
      <c r="AD226" s="29"/>
      <c r="AE226" s="29"/>
      <c r="AR226" s="154" t="s">
        <v>202</v>
      </c>
      <c r="AT226" s="154" t="s">
        <v>136</v>
      </c>
      <c r="AU226" s="154" t="s">
        <v>141</v>
      </c>
      <c r="AY226" s="14" t="s">
        <v>133</v>
      </c>
      <c r="BE226" s="155">
        <f>IF(N226="základná",J226,0)</f>
        <v>0</v>
      </c>
      <c r="BF226" s="155">
        <f>IF(N226="znížená",J226,0)</f>
        <v>0</v>
      </c>
      <c r="BG226" s="155">
        <f>IF(N226="zákl. prenesená",J226,0)</f>
        <v>0</v>
      </c>
      <c r="BH226" s="155">
        <f>IF(N226="zníž. prenesená",J226,0)</f>
        <v>0</v>
      </c>
      <c r="BI226" s="155">
        <f>IF(N226="nulová",J226,0)</f>
        <v>0</v>
      </c>
      <c r="BJ226" s="14" t="s">
        <v>141</v>
      </c>
      <c r="BK226" s="155">
        <f>ROUND(I226*H226,2)</f>
        <v>0</v>
      </c>
      <c r="BL226" s="14" t="s">
        <v>202</v>
      </c>
      <c r="BM226" s="154" t="s">
        <v>478</v>
      </c>
    </row>
    <row r="227" spans="1:65" s="2" customFormat="1" ht="22.2" customHeight="1">
      <c r="A227" s="29"/>
      <c r="B227" s="141"/>
      <c r="C227" s="156" t="s">
        <v>479</v>
      </c>
      <c r="D227" s="156" t="s">
        <v>172</v>
      </c>
      <c r="E227" s="157" t="s">
        <v>480</v>
      </c>
      <c r="F227" s="158" t="s">
        <v>481</v>
      </c>
      <c r="G227" s="159" t="s">
        <v>149</v>
      </c>
      <c r="H227" s="160">
        <v>3.78</v>
      </c>
      <c r="I227" s="161"/>
      <c r="J227" s="162">
        <f>ROUND(I227*H227,2)</f>
        <v>0</v>
      </c>
      <c r="K227" s="163"/>
      <c r="L227" s="164"/>
      <c r="M227" s="165" t="s">
        <v>1</v>
      </c>
      <c r="N227" s="166" t="s">
        <v>42</v>
      </c>
      <c r="O227" s="55"/>
      <c r="P227" s="152">
        <f>O227*H227</f>
        <v>0</v>
      </c>
      <c r="Q227" s="152">
        <v>3.8999999999999999E-4</v>
      </c>
      <c r="R227" s="152">
        <f>Q227*H227</f>
        <v>1.4741999999999999E-3</v>
      </c>
      <c r="S227" s="152">
        <v>0</v>
      </c>
      <c r="T227" s="153">
        <f>S227*H227</f>
        <v>0</v>
      </c>
      <c r="U227" s="29"/>
      <c r="V227" s="29"/>
      <c r="W227" s="29"/>
      <c r="X227" s="29"/>
      <c r="Y227" s="29"/>
      <c r="Z227" s="29"/>
      <c r="AA227" s="29"/>
      <c r="AB227" s="29"/>
      <c r="AC227" s="29"/>
      <c r="AD227" s="29"/>
      <c r="AE227" s="29"/>
      <c r="AR227" s="154" t="s">
        <v>274</v>
      </c>
      <c r="AT227" s="154" t="s">
        <v>172</v>
      </c>
      <c r="AU227" s="154" t="s">
        <v>141</v>
      </c>
      <c r="AY227" s="14" t="s">
        <v>133</v>
      </c>
      <c r="BE227" s="155">
        <f>IF(N227="základná",J227,0)</f>
        <v>0</v>
      </c>
      <c r="BF227" s="155">
        <f>IF(N227="znížená",J227,0)</f>
        <v>0</v>
      </c>
      <c r="BG227" s="155">
        <f>IF(N227="zákl. prenesená",J227,0)</f>
        <v>0</v>
      </c>
      <c r="BH227" s="155">
        <f>IF(N227="zníž. prenesená",J227,0)</f>
        <v>0</v>
      </c>
      <c r="BI227" s="155">
        <f>IF(N227="nulová",J227,0)</f>
        <v>0</v>
      </c>
      <c r="BJ227" s="14" t="s">
        <v>141</v>
      </c>
      <c r="BK227" s="155">
        <f>ROUND(I227*H227,2)</f>
        <v>0</v>
      </c>
      <c r="BL227" s="14" t="s">
        <v>202</v>
      </c>
      <c r="BM227" s="154" t="s">
        <v>482</v>
      </c>
    </row>
    <row r="228" spans="1:65" s="2" customFormat="1" ht="22.2" customHeight="1">
      <c r="A228" s="29"/>
      <c r="B228" s="141"/>
      <c r="C228" s="142" t="s">
        <v>483</v>
      </c>
      <c r="D228" s="142" t="s">
        <v>136</v>
      </c>
      <c r="E228" s="143" t="s">
        <v>484</v>
      </c>
      <c r="F228" s="144" t="s">
        <v>485</v>
      </c>
      <c r="G228" s="145" t="s">
        <v>289</v>
      </c>
      <c r="H228" s="167"/>
      <c r="I228" s="147"/>
      <c r="J228" s="148">
        <f>ROUND(I228*H228,2)</f>
        <v>0</v>
      </c>
      <c r="K228" s="149"/>
      <c r="L228" s="30"/>
      <c r="M228" s="150" t="s">
        <v>1</v>
      </c>
      <c r="N228" s="151" t="s">
        <v>42</v>
      </c>
      <c r="O228" s="55"/>
      <c r="P228" s="152">
        <f>O228*H228</f>
        <v>0</v>
      </c>
      <c r="Q228" s="152">
        <v>0</v>
      </c>
      <c r="R228" s="152">
        <f>Q228*H228</f>
        <v>0</v>
      </c>
      <c r="S228" s="152">
        <v>0</v>
      </c>
      <c r="T228" s="153">
        <f>S228*H228</f>
        <v>0</v>
      </c>
      <c r="U228" s="29"/>
      <c r="V228" s="29"/>
      <c r="W228" s="29"/>
      <c r="X228" s="29"/>
      <c r="Y228" s="29"/>
      <c r="Z228" s="29"/>
      <c r="AA228" s="29"/>
      <c r="AB228" s="29"/>
      <c r="AC228" s="29"/>
      <c r="AD228" s="29"/>
      <c r="AE228" s="29"/>
      <c r="AR228" s="154" t="s">
        <v>202</v>
      </c>
      <c r="AT228" s="154" t="s">
        <v>136</v>
      </c>
      <c r="AU228" s="154" t="s">
        <v>141</v>
      </c>
      <c r="AY228" s="14" t="s">
        <v>133</v>
      </c>
      <c r="BE228" s="155">
        <f>IF(N228="základná",J228,0)</f>
        <v>0</v>
      </c>
      <c r="BF228" s="155">
        <f>IF(N228="znížená",J228,0)</f>
        <v>0</v>
      </c>
      <c r="BG228" s="155">
        <f>IF(N228="zákl. prenesená",J228,0)</f>
        <v>0</v>
      </c>
      <c r="BH228" s="155">
        <f>IF(N228="zníž. prenesená",J228,0)</f>
        <v>0</v>
      </c>
      <c r="BI228" s="155">
        <f>IF(N228="nulová",J228,0)</f>
        <v>0</v>
      </c>
      <c r="BJ228" s="14" t="s">
        <v>141</v>
      </c>
      <c r="BK228" s="155">
        <f>ROUND(I228*H228,2)</f>
        <v>0</v>
      </c>
      <c r="BL228" s="14" t="s">
        <v>202</v>
      </c>
      <c r="BM228" s="154" t="s">
        <v>486</v>
      </c>
    </row>
    <row r="229" spans="1:65" s="12" customFormat="1" ht="22.8" customHeight="1">
      <c r="B229" s="128"/>
      <c r="D229" s="129" t="s">
        <v>75</v>
      </c>
      <c r="E229" s="139" t="s">
        <v>487</v>
      </c>
      <c r="F229" s="139" t="s">
        <v>488</v>
      </c>
      <c r="I229" s="131"/>
      <c r="J229" s="140">
        <f>BK229</f>
        <v>0</v>
      </c>
      <c r="L229" s="128"/>
      <c r="M229" s="133"/>
      <c r="N229" s="134"/>
      <c r="O229" s="134"/>
      <c r="P229" s="135">
        <f>SUM(P230:P235)</f>
        <v>0</v>
      </c>
      <c r="Q229" s="134"/>
      <c r="R229" s="135">
        <f>SUM(R230:R235)</f>
        <v>6.7569860000000009E-2</v>
      </c>
      <c r="S229" s="134"/>
      <c r="T229" s="136">
        <f>SUM(T230:T235)</f>
        <v>3.0800000000000001E-2</v>
      </c>
      <c r="AR229" s="129" t="s">
        <v>141</v>
      </c>
      <c r="AT229" s="137" t="s">
        <v>75</v>
      </c>
      <c r="AU229" s="137" t="s">
        <v>84</v>
      </c>
      <c r="AY229" s="129" t="s">
        <v>133</v>
      </c>
      <c r="BK229" s="138">
        <f>SUM(BK230:BK235)</f>
        <v>0</v>
      </c>
    </row>
    <row r="230" spans="1:65" s="2" customFormat="1" ht="13.8" customHeight="1">
      <c r="A230" s="29"/>
      <c r="B230" s="141"/>
      <c r="C230" s="142" t="s">
        <v>489</v>
      </c>
      <c r="D230" s="142" t="s">
        <v>136</v>
      </c>
      <c r="E230" s="143" t="s">
        <v>490</v>
      </c>
      <c r="F230" s="144" t="s">
        <v>491</v>
      </c>
      <c r="G230" s="145" t="s">
        <v>149</v>
      </c>
      <c r="H230" s="146">
        <v>23.28</v>
      </c>
      <c r="I230" s="147"/>
      <c r="J230" s="148">
        <f t="shared" ref="J230:J235" si="50">ROUND(I230*H230,2)</f>
        <v>0</v>
      </c>
      <c r="K230" s="149"/>
      <c r="L230" s="30"/>
      <c r="M230" s="150" t="s">
        <v>1</v>
      </c>
      <c r="N230" s="151" t="s">
        <v>42</v>
      </c>
      <c r="O230" s="55"/>
      <c r="P230" s="152">
        <f t="shared" ref="P230:P235" si="51">O230*H230</f>
        <v>0</v>
      </c>
      <c r="Q230" s="152">
        <v>4.0000000000000003E-5</v>
      </c>
      <c r="R230" s="152">
        <f t="shared" ref="R230:R235" si="52">Q230*H230</f>
        <v>9.3120000000000008E-4</v>
      </c>
      <c r="S230" s="152">
        <v>0</v>
      </c>
      <c r="T230" s="153">
        <f t="shared" ref="T230:T235" si="53">S230*H230</f>
        <v>0</v>
      </c>
      <c r="U230" s="29"/>
      <c r="V230" s="29"/>
      <c r="W230" s="29"/>
      <c r="X230" s="29"/>
      <c r="Y230" s="29"/>
      <c r="Z230" s="29"/>
      <c r="AA230" s="29"/>
      <c r="AB230" s="29"/>
      <c r="AC230" s="29"/>
      <c r="AD230" s="29"/>
      <c r="AE230" s="29"/>
      <c r="AR230" s="154" t="s">
        <v>202</v>
      </c>
      <c r="AT230" s="154" t="s">
        <v>136</v>
      </c>
      <c r="AU230" s="154" t="s">
        <v>141</v>
      </c>
      <c r="AY230" s="14" t="s">
        <v>133</v>
      </c>
      <c r="BE230" s="155">
        <f t="shared" ref="BE230:BE235" si="54">IF(N230="základná",J230,0)</f>
        <v>0</v>
      </c>
      <c r="BF230" s="155">
        <f t="shared" ref="BF230:BF235" si="55">IF(N230="znížená",J230,0)</f>
        <v>0</v>
      </c>
      <c r="BG230" s="155">
        <f t="shared" ref="BG230:BG235" si="56">IF(N230="zákl. prenesená",J230,0)</f>
        <v>0</v>
      </c>
      <c r="BH230" s="155">
        <f t="shared" ref="BH230:BH235" si="57">IF(N230="zníž. prenesená",J230,0)</f>
        <v>0</v>
      </c>
      <c r="BI230" s="155">
        <f t="shared" ref="BI230:BI235" si="58">IF(N230="nulová",J230,0)</f>
        <v>0</v>
      </c>
      <c r="BJ230" s="14" t="s">
        <v>141</v>
      </c>
      <c r="BK230" s="155">
        <f t="shared" ref="BK230:BK235" si="59">ROUND(I230*H230,2)</f>
        <v>0</v>
      </c>
      <c r="BL230" s="14" t="s">
        <v>202</v>
      </c>
      <c r="BM230" s="154" t="s">
        <v>492</v>
      </c>
    </row>
    <row r="231" spans="1:65" s="2" customFormat="1" ht="13.8" customHeight="1">
      <c r="A231" s="29"/>
      <c r="B231" s="141"/>
      <c r="C231" s="156" t="s">
        <v>493</v>
      </c>
      <c r="D231" s="156" t="s">
        <v>172</v>
      </c>
      <c r="E231" s="157" t="s">
        <v>494</v>
      </c>
      <c r="F231" s="158" t="s">
        <v>495</v>
      </c>
      <c r="G231" s="159" t="s">
        <v>149</v>
      </c>
      <c r="H231" s="160">
        <v>23.745999999999999</v>
      </c>
      <c r="I231" s="161"/>
      <c r="J231" s="162">
        <f t="shared" si="50"/>
        <v>0</v>
      </c>
      <c r="K231" s="163"/>
      <c r="L231" s="164"/>
      <c r="M231" s="165" t="s">
        <v>1</v>
      </c>
      <c r="N231" s="166" t="s">
        <v>42</v>
      </c>
      <c r="O231" s="55"/>
      <c r="P231" s="152">
        <f t="shared" si="51"/>
        <v>0</v>
      </c>
      <c r="Q231" s="152">
        <v>1.0000000000000001E-5</v>
      </c>
      <c r="R231" s="152">
        <f t="shared" si="52"/>
        <v>2.3745999999999999E-4</v>
      </c>
      <c r="S231" s="152">
        <v>0</v>
      </c>
      <c r="T231" s="153">
        <f t="shared" si="53"/>
        <v>0</v>
      </c>
      <c r="U231" s="29"/>
      <c r="V231" s="29"/>
      <c r="W231" s="29"/>
      <c r="X231" s="29"/>
      <c r="Y231" s="29"/>
      <c r="Z231" s="29"/>
      <c r="AA231" s="29"/>
      <c r="AB231" s="29"/>
      <c r="AC231" s="29"/>
      <c r="AD231" s="29"/>
      <c r="AE231" s="29"/>
      <c r="AR231" s="154" t="s">
        <v>274</v>
      </c>
      <c r="AT231" s="154" t="s">
        <v>172</v>
      </c>
      <c r="AU231" s="154" t="s">
        <v>141</v>
      </c>
      <c r="AY231" s="14" t="s">
        <v>133</v>
      </c>
      <c r="BE231" s="155">
        <f t="shared" si="54"/>
        <v>0</v>
      </c>
      <c r="BF231" s="155">
        <f t="shared" si="55"/>
        <v>0</v>
      </c>
      <c r="BG231" s="155">
        <f t="shared" si="56"/>
        <v>0</v>
      </c>
      <c r="BH231" s="155">
        <f t="shared" si="57"/>
        <v>0</v>
      </c>
      <c r="BI231" s="155">
        <f t="shared" si="58"/>
        <v>0</v>
      </c>
      <c r="BJ231" s="14" t="s">
        <v>141</v>
      </c>
      <c r="BK231" s="155">
        <f t="shared" si="59"/>
        <v>0</v>
      </c>
      <c r="BL231" s="14" t="s">
        <v>202</v>
      </c>
      <c r="BM231" s="154" t="s">
        <v>496</v>
      </c>
    </row>
    <row r="232" spans="1:65" s="2" customFormat="1" ht="22.2" customHeight="1">
      <c r="A232" s="29"/>
      <c r="B232" s="141"/>
      <c r="C232" s="142" t="s">
        <v>497</v>
      </c>
      <c r="D232" s="142" t="s">
        <v>136</v>
      </c>
      <c r="E232" s="143" t="s">
        <v>498</v>
      </c>
      <c r="F232" s="144" t="s">
        <v>499</v>
      </c>
      <c r="G232" s="145" t="s">
        <v>145</v>
      </c>
      <c r="H232" s="146">
        <v>30.8</v>
      </c>
      <c r="I232" s="147"/>
      <c r="J232" s="148">
        <f t="shared" si="50"/>
        <v>0</v>
      </c>
      <c r="K232" s="149"/>
      <c r="L232" s="30"/>
      <c r="M232" s="150" t="s">
        <v>1</v>
      </c>
      <c r="N232" s="151" t="s">
        <v>42</v>
      </c>
      <c r="O232" s="55"/>
      <c r="P232" s="152">
        <f t="shared" si="51"/>
        <v>0</v>
      </c>
      <c r="Q232" s="152">
        <v>0</v>
      </c>
      <c r="R232" s="152">
        <f t="shared" si="52"/>
        <v>0</v>
      </c>
      <c r="S232" s="152">
        <v>1E-3</v>
      </c>
      <c r="T232" s="153">
        <f t="shared" si="53"/>
        <v>3.0800000000000001E-2</v>
      </c>
      <c r="U232" s="29"/>
      <c r="V232" s="29"/>
      <c r="W232" s="29"/>
      <c r="X232" s="29"/>
      <c r="Y232" s="29"/>
      <c r="Z232" s="29"/>
      <c r="AA232" s="29"/>
      <c r="AB232" s="29"/>
      <c r="AC232" s="29"/>
      <c r="AD232" s="29"/>
      <c r="AE232" s="29"/>
      <c r="AR232" s="154" t="s">
        <v>202</v>
      </c>
      <c r="AT232" s="154" t="s">
        <v>136</v>
      </c>
      <c r="AU232" s="154" t="s">
        <v>141</v>
      </c>
      <c r="AY232" s="14" t="s">
        <v>133</v>
      </c>
      <c r="BE232" s="155">
        <f t="shared" si="54"/>
        <v>0</v>
      </c>
      <c r="BF232" s="155">
        <f t="shared" si="55"/>
        <v>0</v>
      </c>
      <c r="BG232" s="155">
        <f t="shared" si="56"/>
        <v>0</v>
      </c>
      <c r="BH232" s="155">
        <f t="shared" si="57"/>
        <v>0</v>
      </c>
      <c r="BI232" s="155">
        <f t="shared" si="58"/>
        <v>0</v>
      </c>
      <c r="BJ232" s="14" t="s">
        <v>141</v>
      </c>
      <c r="BK232" s="155">
        <f t="shared" si="59"/>
        <v>0</v>
      </c>
      <c r="BL232" s="14" t="s">
        <v>202</v>
      </c>
      <c r="BM232" s="154" t="s">
        <v>500</v>
      </c>
    </row>
    <row r="233" spans="1:65" s="2" customFormat="1" ht="22.2" customHeight="1">
      <c r="A233" s="29"/>
      <c r="B233" s="141"/>
      <c r="C233" s="142" t="s">
        <v>501</v>
      </c>
      <c r="D233" s="142" t="s">
        <v>136</v>
      </c>
      <c r="E233" s="143" t="s">
        <v>502</v>
      </c>
      <c r="F233" s="144" t="s">
        <v>503</v>
      </c>
      <c r="G233" s="145" t="s">
        <v>145</v>
      </c>
      <c r="H233" s="146">
        <v>15.2</v>
      </c>
      <c r="I233" s="147"/>
      <c r="J233" s="148">
        <f t="shared" si="50"/>
        <v>0</v>
      </c>
      <c r="K233" s="149"/>
      <c r="L233" s="30"/>
      <c r="M233" s="150" t="s">
        <v>1</v>
      </c>
      <c r="N233" s="151" t="s">
        <v>42</v>
      </c>
      <c r="O233" s="55"/>
      <c r="P233" s="152">
        <f t="shared" si="51"/>
        <v>0</v>
      </c>
      <c r="Q233" s="152">
        <v>2.9999999999999997E-4</v>
      </c>
      <c r="R233" s="152">
        <f t="shared" si="52"/>
        <v>4.5599999999999998E-3</v>
      </c>
      <c r="S233" s="152">
        <v>0</v>
      </c>
      <c r="T233" s="153">
        <f t="shared" si="53"/>
        <v>0</v>
      </c>
      <c r="U233" s="29"/>
      <c r="V233" s="29"/>
      <c r="W233" s="29"/>
      <c r="X233" s="29"/>
      <c r="Y233" s="29"/>
      <c r="Z233" s="29"/>
      <c r="AA233" s="29"/>
      <c r="AB233" s="29"/>
      <c r="AC233" s="29"/>
      <c r="AD233" s="29"/>
      <c r="AE233" s="29"/>
      <c r="AR233" s="154" t="s">
        <v>202</v>
      </c>
      <c r="AT233" s="154" t="s">
        <v>136</v>
      </c>
      <c r="AU233" s="154" t="s">
        <v>141</v>
      </c>
      <c r="AY233" s="14" t="s">
        <v>133</v>
      </c>
      <c r="BE233" s="155">
        <f t="shared" si="54"/>
        <v>0</v>
      </c>
      <c r="BF233" s="155">
        <f t="shared" si="55"/>
        <v>0</v>
      </c>
      <c r="BG233" s="155">
        <f t="shared" si="56"/>
        <v>0</v>
      </c>
      <c r="BH233" s="155">
        <f t="shared" si="57"/>
        <v>0</v>
      </c>
      <c r="BI233" s="155">
        <f t="shared" si="58"/>
        <v>0</v>
      </c>
      <c r="BJ233" s="14" t="s">
        <v>141</v>
      </c>
      <c r="BK233" s="155">
        <f t="shared" si="59"/>
        <v>0</v>
      </c>
      <c r="BL233" s="14" t="s">
        <v>202</v>
      </c>
      <c r="BM233" s="154" t="s">
        <v>504</v>
      </c>
    </row>
    <row r="234" spans="1:65" s="2" customFormat="1" ht="22.2" customHeight="1">
      <c r="A234" s="29"/>
      <c r="B234" s="141"/>
      <c r="C234" s="156" t="s">
        <v>505</v>
      </c>
      <c r="D234" s="156" t="s">
        <v>172</v>
      </c>
      <c r="E234" s="157" t="s">
        <v>506</v>
      </c>
      <c r="F234" s="158" t="s">
        <v>507</v>
      </c>
      <c r="G234" s="159" t="s">
        <v>145</v>
      </c>
      <c r="H234" s="160">
        <v>15.656000000000001</v>
      </c>
      <c r="I234" s="161"/>
      <c r="J234" s="162">
        <f t="shared" si="50"/>
        <v>0</v>
      </c>
      <c r="K234" s="163"/>
      <c r="L234" s="164"/>
      <c r="M234" s="165" t="s">
        <v>1</v>
      </c>
      <c r="N234" s="166" t="s">
        <v>42</v>
      </c>
      <c r="O234" s="55"/>
      <c r="P234" s="152">
        <f t="shared" si="51"/>
        <v>0</v>
      </c>
      <c r="Q234" s="152">
        <v>3.9500000000000004E-3</v>
      </c>
      <c r="R234" s="152">
        <f t="shared" si="52"/>
        <v>6.1841200000000006E-2</v>
      </c>
      <c r="S234" s="152">
        <v>0</v>
      </c>
      <c r="T234" s="153">
        <f t="shared" si="53"/>
        <v>0</v>
      </c>
      <c r="U234" s="29"/>
      <c r="V234" s="29"/>
      <c r="W234" s="29"/>
      <c r="X234" s="29"/>
      <c r="Y234" s="29"/>
      <c r="Z234" s="29"/>
      <c r="AA234" s="29"/>
      <c r="AB234" s="29"/>
      <c r="AC234" s="29"/>
      <c r="AD234" s="29"/>
      <c r="AE234" s="29"/>
      <c r="AR234" s="154" t="s">
        <v>274</v>
      </c>
      <c r="AT234" s="154" t="s">
        <v>172</v>
      </c>
      <c r="AU234" s="154" t="s">
        <v>141</v>
      </c>
      <c r="AY234" s="14" t="s">
        <v>133</v>
      </c>
      <c r="BE234" s="155">
        <f t="shared" si="54"/>
        <v>0</v>
      </c>
      <c r="BF234" s="155">
        <f t="shared" si="55"/>
        <v>0</v>
      </c>
      <c r="BG234" s="155">
        <f t="shared" si="56"/>
        <v>0</v>
      </c>
      <c r="BH234" s="155">
        <f t="shared" si="57"/>
        <v>0</v>
      </c>
      <c r="BI234" s="155">
        <f t="shared" si="58"/>
        <v>0</v>
      </c>
      <c r="BJ234" s="14" t="s">
        <v>141</v>
      </c>
      <c r="BK234" s="155">
        <f t="shared" si="59"/>
        <v>0</v>
      </c>
      <c r="BL234" s="14" t="s">
        <v>202</v>
      </c>
      <c r="BM234" s="154" t="s">
        <v>508</v>
      </c>
    </row>
    <row r="235" spans="1:65" s="2" customFormat="1" ht="22.2" customHeight="1">
      <c r="A235" s="29"/>
      <c r="B235" s="141"/>
      <c r="C235" s="142" t="s">
        <v>509</v>
      </c>
      <c r="D235" s="142" t="s">
        <v>136</v>
      </c>
      <c r="E235" s="143" t="s">
        <v>510</v>
      </c>
      <c r="F235" s="144" t="s">
        <v>511</v>
      </c>
      <c r="G235" s="145" t="s">
        <v>289</v>
      </c>
      <c r="H235" s="167"/>
      <c r="I235" s="147"/>
      <c r="J235" s="148">
        <f t="shared" si="50"/>
        <v>0</v>
      </c>
      <c r="K235" s="149"/>
      <c r="L235" s="30"/>
      <c r="M235" s="150" t="s">
        <v>1</v>
      </c>
      <c r="N235" s="151" t="s">
        <v>42</v>
      </c>
      <c r="O235" s="55"/>
      <c r="P235" s="152">
        <f t="shared" si="51"/>
        <v>0</v>
      </c>
      <c r="Q235" s="152">
        <v>0</v>
      </c>
      <c r="R235" s="152">
        <f t="shared" si="52"/>
        <v>0</v>
      </c>
      <c r="S235" s="152">
        <v>0</v>
      </c>
      <c r="T235" s="153">
        <f t="shared" si="53"/>
        <v>0</v>
      </c>
      <c r="U235" s="29"/>
      <c r="V235" s="29"/>
      <c r="W235" s="29"/>
      <c r="X235" s="29"/>
      <c r="Y235" s="29"/>
      <c r="Z235" s="29"/>
      <c r="AA235" s="29"/>
      <c r="AB235" s="29"/>
      <c r="AC235" s="29"/>
      <c r="AD235" s="29"/>
      <c r="AE235" s="29"/>
      <c r="AR235" s="154" t="s">
        <v>202</v>
      </c>
      <c r="AT235" s="154" t="s">
        <v>136</v>
      </c>
      <c r="AU235" s="154" t="s">
        <v>141</v>
      </c>
      <c r="AY235" s="14" t="s">
        <v>133</v>
      </c>
      <c r="BE235" s="155">
        <f t="shared" si="54"/>
        <v>0</v>
      </c>
      <c r="BF235" s="155">
        <f t="shared" si="55"/>
        <v>0</v>
      </c>
      <c r="BG235" s="155">
        <f t="shared" si="56"/>
        <v>0</v>
      </c>
      <c r="BH235" s="155">
        <f t="shared" si="57"/>
        <v>0</v>
      </c>
      <c r="BI235" s="155">
        <f t="shared" si="58"/>
        <v>0</v>
      </c>
      <c r="BJ235" s="14" t="s">
        <v>141</v>
      </c>
      <c r="BK235" s="155">
        <f t="shared" si="59"/>
        <v>0</v>
      </c>
      <c r="BL235" s="14" t="s">
        <v>202</v>
      </c>
      <c r="BM235" s="154" t="s">
        <v>512</v>
      </c>
    </row>
    <row r="236" spans="1:65" s="12" customFormat="1" ht="22.8" customHeight="1">
      <c r="B236" s="128"/>
      <c r="D236" s="129" t="s">
        <v>75</v>
      </c>
      <c r="E236" s="139" t="s">
        <v>513</v>
      </c>
      <c r="F236" s="139" t="s">
        <v>514</v>
      </c>
      <c r="I236" s="131"/>
      <c r="J236" s="140">
        <f>BK236</f>
        <v>0</v>
      </c>
      <c r="L236" s="128"/>
      <c r="M236" s="133"/>
      <c r="N236" s="134"/>
      <c r="O236" s="134"/>
      <c r="P236" s="135">
        <f>SUM(P237:P239)</f>
        <v>0</v>
      </c>
      <c r="Q236" s="134"/>
      <c r="R236" s="135">
        <f>SUM(R237:R239)</f>
        <v>1.1366251999999999</v>
      </c>
      <c r="S236" s="134"/>
      <c r="T236" s="136">
        <f>SUM(T237:T239)</f>
        <v>0</v>
      </c>
      <c r="AR236" s="129" t="s">
        <v>141</v>
      </c>
      <c r="AT236" s="137" t="s">
        <v>75</v>
      </c>
      <c r="AU236" s="137" t="s">
        <v>84</v>
      </c>
      <c r="AY236" s="129" t="s">
        <v>133</v>
      </c>
      <c r="BK236" s="138">
        <f>SUM(BK237:BK239)</f>
        <v>0</v>
      </c>
    </row>
    <row r="237" spans="1:65" s="2" customFormat="1" ht="34.799999999999997" customHeight="1">
      <c r="A237" s="29"/>
      <c r="B237" s="141"/>
      <c r="C237" s="142" t="s">
        <v>515</v>
      </c>
      <c r="D237" s="142" t="s">
        <v>136</v>
      </c>
      <c r="E237" s="143" t="s">
        <v>516</v>
      </c>
      <c r="F237" s="144" t="s">
        <v>517</v>
      </c>
      <c r="G237" s="145" t="s">
        <v>145</v>
      </c>
      <c r="H237" s="146">
        <v>78.932000000000002</v>
      </c>
      <c r="I237" s="147"/>
      <c r="J237" s="148">
        <f>ROUND(I237*H237,2)</f>
        <v>0</v>
      </c>
      <c r="K237" s="149"/>
      <c r="L237" s="30"/>
      <c r="M237" s="150" t="s">
        <v>1</v>
      </c>
      <c r="N237" s="151" t="s">
        <v>42</v>
      </c>
      <c r="O237" s="55"/>
      <c r="P237" s="152">
        <f>O237*H237</f>
        <v>0</v>
      </c>
      <c r="Q237" s="152">
        <v>2.8500000000000001E-3</v>
      </c>
      <c r="R237" s="152">
        <f>Q237*H237</f>
        <v>0.22495620000000002</v>
      </c>
      <c r="S237" s="152">
        <v>0</v>
      </c>
      <c r="T237" s="153">
        <f>S237*H237</f>
        <v>0</v>
      </c>
      <c r="U237" s="29"/>
      <c r="V237" s="29"/>
      <c r="W237" s="29"/>
      <c r="X237" s="29"/>
      <c r="Y237" s="29"/>
      <c r="Z237" s="29"/>
      <c r="AA237" s="29"/>
      <c r="AB237" s="29"/>
      <c r="AC237" s="29"/>
      <c r="AD237" s="29"/>
      <c r="AE237" s="29"/>
      <c r="AR237" s="154" t="s">
        <v>202</v>
      </c>
      <c r="AT237" s="154" t="s">
        <v>136</v>
      </c>
      <c r="AU237" s="154" t="s">
        <v>141</v>
      </c>
      <c r="AY237" s="14" t="s">
        <v>133</v>
      </c>
      <c r="BE237" s="155">
        <f>IF(N237="základná",J237,0)</f>
        <v>0</v>
      </c>
      <c r="BF237" s="155">
        <f>IF(N237="znížená",J237,0)</f>
        <v>0</v>
      </c>
      <c r="BG237" s="155">
        <f>IF(N237="zákl. prenesená",J237,0)</f>
        <v>0</v>
      </c>
      <c r="BH237" s="155">
        <f>IF(N237="zníž. prenesená",J237,0)</f>
        <v>0</v>
      </c>
      <c r="BI237" s="155">
        <f>IF(N237="nulová",J237,0)</f>
        <v>0</v>
      </c>
      <c r="BJ237" s="14" t="s">
        <v>141</v>
      </c>
      <c r="BK237" s="155">
        <f>ROUND(I237*H237,2)</f>
        <v>0</v>
      </c>
      <c r="BL237" s="14" t="s">
        <v>202</v>
      </c>
      <c r="BM237" s="154" t="s">
        <v>518</v>
      </c>
    </row>
    <row r="238" spans="1:65" s="2" customFormat="1" ht="22.2" customHeight="1">
      <c r="A238" s="29"/>
      <c r="B238" s="141"/>
      <c r="C238" s="156" t="s">
        <v>519</v>
      </c>
      <c r="D238" s="156" t="s">
        <v>172</v>
      </c>
      <c r="E238" s="157" t="s">
        <v>520</v>
      </c>
      <c r="F238" s="158" t="s">
        <v>521</v>
      </c>
      <c r="G238" s="159" t="s">
        <v>145</v>
      </c>
      <c r="H238" s="160">
        <v>82.879000000000005</v>
      </c>
      <c r="I238" s="161"/>
      <c r="J238" s="162">
        <f>ROUND(I238*H238,2)</f>
        <v>0</v>
      </c>
      <c r="K238" s="163"/>
      <c r="L238" s="164"/>
      <c r="M238" s="165" t="s">
        <v>1</v>
      </c>
      <c r="N238" s="166" t="s">
        <v>42</v>
      </c>
      <c r="O238" s="55"/>
      <c r="P238" s="152">
        <f>O238*H238</f>
        <v>0</v>
      </c>
      <c r="Q238" s="152">
        <v>1.0999999999999999E-2</v>
      </c>
      <c r="R238" s="152">
        <f>Q238*H238</f>
        <v>0.91166899999999995</v>
      </c>
      <c r="S238" s="152">
        <v>0</v>
      </c>
      <c r="T238" s="153">
        <f>S238*H238</f>
        <v>0</v>
      </c>
      <c r="U238" s="29"/>
      <c r="V238" s="29"/>
      <c r="W238" s="29"/>
      <c r="X238" s="29"/>
      <c r="Y238" s="29"/>
      <c r="Z238" s="29"/>
      <c r="AA238" s="29"/>
      <c r="AB238" s="29"/>
      <c r="AC238" s="29"/>
      <c r="AD238" s="29"/>
      <c r="AE238" s="29"/>
      <c r="AR238" s="154" t="s">
        <v>274</v>
      </c>
      <c r="AT238" s="154" t="s">
        <v>172</v>
      </c>
      <c r="AU238" s="154" t="s">
        <v>141</v>
      </c>
      <c r="AY238" s="14" t="s">
        <v>133</v>
      </c>
      <c r="BE238" s="155">
        <f>IF(N238="základná",J238,0)</f>
        <v>0</v>
      </c>
      <c r="BF238" s="155">
        <f>IF(N238="znížená",J238,0)</f>
        <v>0</v>
      </c>
      <c r="BG238" s="155">
        <f>IF(N238="zákl. prenesená",J238,0)</f>
        <v>0</v>
      </c>
      <c r="BH238" s="155">
        <f>IF(N238="zníž. prenesená",J238,0)</f>
        <v>0</v>
      </c>
      <c r="BI238" s="155">
        <f>IF(N238="nulová",J238,0)</f>
        <v>0</v>
      </c>
      <c r="BJ238" s="14" t="s">
        <v>141</v>
      </c>
      <c r="BK238" s="155">
        <f>ROUND(I238*H238,2)</f>
        <v>0</v>
      </c>
      <c r="BL238" s="14" t="s">
        <v>202</v>
      </c>
      <c r="BM238" s="154" t="s">
        <v>522</v>
      </c>
    </row>
    <row r="239" spans="1:65" s="2" customFormat="1" ht="22.2" customHeight="1">
      <c r="A239" s="29"/>
      <c r="B239" s="141"/>
      <c r="C239" s="142" t="s">
        <v>523</v>
      </c>
      <c r="D239" s="142" t="s">
        <v>136</v>
      </c>
      <c r="E239" s="143" t="s">
        <v>524</v>
      </c>
      <c r="F239" s="144" t="s">
        <v>525</v>
      </c>
      <c r="G239" s="145" t="s">
        <v>289</v>
      </c>
      <c r="H239" s="167"/>
      <c r="I239" s="147"/>
      <c r="J239" s="148">
        <f>ROUND(I239*H239,2)</f>
        <v>0</v>
      </c>
      <c r="K239" s="149"/>
      <c r="L239" s="30"/>
      <c r="M239" s="150" t="s">
        <v>1</v>
      </c>
      <c r="N239" s="151" t="s">
        <v>42</v>
      </c>
      <c r="O239" s="55"/>
      <c r="P239" s="152">
        <f>O239*H239</f>
        <v>0</v>
      </c>
      <c r="Q239" s="152">
        <v>0</v>
      </c>
      <c r="R239" s="152">
        <f>Q239*H239</f>
        <v>0</v>
      </c>
      <c r="S239" s="152">
        <v>0</v>
      </c>
      <c r="T239" s="153">
        <f>S239*H239</f>
        <v>0</v>
      </c>
      <c r="U239" s="29"/>
      <c r="V239" s="29"/>
      <c r="W239" s="29"/>
      <c r="X239" s="29"/>
      <c r="Y239" s="29"/>
      <c r="Z239" s="29"/>
      <c r="AA239" s="29"/>
      <c r="AB239" s="29"/>
      <c r="AC239" s="29"/>
      <c r="AD239" s="29"/>
      <c r="AE239" s="29"/>
      <c r="AR239" s="154" t="s">
        <v>202</v>
      </c>
      <c r="AT239" s="154" t="s">
        <v>136</v>
      </c>
      <c r="AU239" s="154" t="s">
        <v>141</v>
      </c>
      <c r="AY239" s="14" t="s">
        <v>133</v>
      </c>
      <c r="BE239" s="155">
        <f>IF(N239="základná",J239,0)</f>
        <v>0</v>
      </c>
      <c r="BF239" s="155">
        <f>IF(N239="znížená",J239,0)</f>
        <v>0</v>
      </c>
      <c r="BG239" s="155">
        <f>IF(N239="zákl. prenesená",J239,0)</f>
        <v>0</v>
      </c>
      <c r="BH239" s="155">
        <f>IF(N239="zníž. prenesená",J239,0)</f>
        <v>0</v>
      </c>
      <c r="BI239" s="155">
        <f>IF(N239="nulová",J239,0)</f>
        <v>0</v>
      </c>
      <c r="BJ239" s="14" t="s">
        <v>141</v>
      </c>
      <c r="BK239" s="155">
        <f>ROUND(I239*H239,2)</f>
        <v>0</v>
      </c>
      <c r="BL239" s="14" t="s">
        <v>202</v>
      </c>
      <c r="BM239" s="154" t="s">
        <v>526</v>
      </c>
    </row>
    <row r="240" spans="1:65" s="12" customFormat="1" ht="22.8" customHeight="1">
      <c r="B240" s="128"/>
      <c r="D240" s="129" t="s">
        <v>75</v>
      </c>
      <c r="E240" s="139" t="s">
        <v>527</v>
      </c>
      <c r="F240" s="139" t="s">
        <v>528</v>
      </c>
      <c r="I240" s="131"/>
      <c r="J240" s="140">
        <f>BK240</f>
        <v>0</v>
      </c>
      <c r="L240" s="128"/>
      <c r="M240" s="133"/>
      <c r="N240" s="134"/>
      <c r="O240" s="134"/>
      <c r="P240" s="135">
        <f>SUM(P241:P243)</f>
        <v>0</v>
      </c>
      <c r="Q240" s="134"/>
      <c r="R240" s="135">
        <f>SUM(R241:R243)</f>
        <v>2.9784450000000001E-2</v>
      </c>
      <c r="S240" s="134"/>
      <c r="T240" s="136">
        <f>SUM(T241:T243)</f>
        <v>0</v>
      </c>
      <c r="AR240" s="129" t="s">
        <v>141</v>
      </c>
      <c r="AT240" s="137" t="s">
        <v>75</v>
      </c>
      <c r="AU240" s="137" t="s">
        <v>84</v>
      </c>
      <c r="AY240" s="129" t="s">
        <v>133</v>
      </c>
      <c r="BK240" s="138">
        <f>SUM(BK241:BK243)</f>
        <v>0</v>
      </c>
    </row>
    <row r="241" spans="1:65" s="2" customFormat="1" ht="22.2" customHeight="1">
      <c r="A241" s="29"/>
      <c r="B241" s="141"/>
      <c r="C241" s="142" t="s">
        <v>529</v>
      </c>
      <c r="D241" s="142" t="s">
        <v>136</v>
      </c>
      <c r="E241" s="143" t="s">
        <v>530</v>
      </c>
      <c r="F241" s="144" t="s">
        <v>531</v>
      </c>
      <c r="G241" s="145" t="s">
        <v>145</v>
      </c>
      <c r="H241" s="146">
        <v>53.121000000000002</v>
      </c>
      <c r="I241" s="147"/>
      <c r="J241" s="148">
        <f>ROUND(I241*H241,2)</f>
        <v>0</v>
      </c>
      <c r="K241" s="149"/>
      <c r="L241" s="30"/>
      <c r="M241" s="150" t="s">
        <v>1</v>
      </c>
      <c r="N241" s="151" t="s">
        <v>42</v>
      </c>
      <c r="O241" s="55"/>
      <c r="P241" s="152">
        <f>O241*H241</f>
        <v>0</v>
      </c>
      <c r="Q241" s="152">
        <v>1E-4</v>
      </c>
      <c r="R241" s="152">
        <f>Q241*H241</f>
        <v>5.3121000000000002E-3</v>
      </c>
      <c r="S241" s="152">
        <v>0</v>
      </c>
      <c r="T241" s="153">
        <f>S241*H241</f>
        <v>0</v>
      </c>
      <c r="U241" s="29"/>
      <c r="V241" s="29"/>
      <c r="W241" s="29"/>
      <c r="X241" s="29"/>
      <c r="Y241" s="29"/>
      <c r="Z241" s="29"/>
      <c r="AA241" s="29"/>
      <c r="AB241" s="29"/>
      <c r="AC241" s="29"/>
      <c r="AD241" s="29"/>
      <c r="AE241" s="29"/>
      <c r="AR241" s="154" t="s">
        <v>202</v>
      </c>
      <c r="AT241" s="154" t="s">
        <v>136</v>
      </c>
      <c r="AU241" s="154" t="s">
        <v>141</v>
      </c>
      <c r="AY241" s="14" t="s">
        <v>133</v>
      </c>
      <c r="BE241" s="155">
        <f>IF(N241="základná",J241,0)</f>
        <v>0</v>
      </c>
      <c r="BF241" s="155">
        <f>IF(N241="znížená",J241,0)</f>
        <v>0</v>
      </c>
      <c r="BG241" s="155">
        <f>IF(N241="zákl. prenesená",J241,0)</f>
        <v>0</v>
      </c>
      <c r="BH241" s="155">
        <f>IF(N241="zníž. prenesená",J241,0)</f>
        <v>0</v>
      </c>
      <c r="BI241" s="155">
        <f>IF(N241="nulová",J241,0)</f>
        <v>0</v>
      </c>
      <c r="BJ241" s="14" t="s">
        <v>141</v>
      </c>
      <c r="BK241" s="155">
        <f>ROUND(I241*H241,2)</f>
        <v>0</v>
      </c>
      <c r="BL241" s="14" t="s">
        <v>202</v>
      </c>
      <c r="BM241" s="154" t="s">
        <v>532</v>
      </c>
    </row>
    <row r="242" spans="1:65" s="2" customFormat="1" ht="22.2" customHeight="1">
      <c r="A242" s="29"/>
      <c r="B242" s="141"/>
      <c r="C242" s="142" t="s">
        <v>533</v>
      </c>
      <c r="D242" s="142" t="s">
        <v>136</v>
      </c>
      <c r="E242" s="143" t="s">
        <v>534</v>
      </c>
      <c r="F242" s="144" t="s">
        <v>535</v>
      </c>
      <c r="G242" s="145" t="s">
        <v>145</v>
      </c>
      <c r="H242" s="146">
        <v>39.200000000000003</v>
      </c>
      <c r="I242" s="147"/>
      <c r="J242" s="148">
        <f>ROUND(I242*H242,2)</f>
        <v>0</v>
      </c>
      <c r="K242" s="149"/>
      <c r="L242" s="30"/>
      <c r="M242" s="150" t="s">
        <v>1</v>
      </c>
      <c r="N242" s="151" t="s">
        <v>42</v>
      </c>
      <c r="O242" s="55"/>
      <c r="P242" s="152">
        <f>O242*H242</f>
        <v>0</v>
      </c>
      <c r="Q242" s="152">
        <v>1.4999999999999999E-4</v>
      </c>
      <c r="R242" s="152">
        <f>Q242*H242</f>
        <v>5.8799999999999998E-3</v>
      </c>
      <c r="S242" s="152">
        <v>0</v>
      </c>
      <c r="T242" s="153">
        <f>S242*H242</f>
        <v>0</v>
      </c>
      <c r="U242" s="29"/>
      <c r="V242" s="29"/>
      <c r="W242" s="29"/>
      <c r="X242" s="29"/>
      <c r="Y242" s="29"/>
      <c r="Z242" s="29"/>
      <c r="AA242" s="29"/>
      <c r="AB242" s="29"/>
      <c r="AC242" s="29"/>
      <c r="AD242" s="29"/>
      <c r="AE242" s="29"/>
      <c r="AR242" s="154" t="s">
        <v>202</v>
      </c>
      <c r="AT242" s="154" t="s">
        <v>136</v>
      </c>
      <c r="AU242" s="154" t="s">
        <v>141</v>
      </c>
      <c r="AY242" s="14" t="s">
        <v>133</v>
      </c>
      <c r="BE242" s="155">
        <f>IF(N242="základná",J242,0)</f>
        <v>0</v>
      </c>
      <c r="BF242" s="155">
        <f>IF(N242="znížená",J242,0)</f>
        <v>0</v>
      </c>
      <c r="BG242" s="155">
        <f>IF(N242="zákl. prenesená",J242,0)</f>
        <v>0</v>
      </c>
      <c r="BH242" s="155">
        <f>IF(N242="zníž. prenesená",J242,0)</f>
        <v>0</v>
      </c>
      <c r="BI242" s="155">
        <f>IF(N242="nulová",J242,0)</f>
        <v>0</v>
      </c>
      <c r="BJ242" s="14" t="s">
        <v>141</v>
      </c>
      <c r="BK242" s="155">
        <f>ROUND(I242*H242,2)</f>
        <v>0</v>
      </c>
      <c r="BL242" s="14" t="s">
        <v>202</v>
      </c>
      <c r="BM242" s="154" t="s">
        <v>536</v>
      </c>
    </row>
    <row r="243" spans="1:65" s="2" customFormat="1" ht="22.2" customHeight="1">
      <c r="A243" s="29"/>
      <c r="B243" s="141"/>
      <c r="C243" s="142" t="s">
        <v>537</v>
      </c>
      <c r="D243" s="142" t="s">
        <v>136</v>
      </c>
      <c r="E243" s="143" t="s">
        <v>538</v>
      </c>
      <c r="F243" s="144" t="s">
        <v>539</v>
      </c>
      <c r="G243" s="145" t="s">
        <v>145</v>
      </c>
      <c r="H243" s="146">
        <v>53.121000000000002</v>
      </c>
      <c r="I243" s="147"/>
      <c r="J243" s="148">
        <f>ROUND(I243*H243,2)</f>
        <v>0</v>
      </c>
      <c r="K243" s="149"/>
      <c r="L243" s="30"/>
      <c r="M243" s="168" t="s">
        <v>1</v>
      </c>
      <c r="N243" s="169" t="s">
        <v>42</v>
      </c>
      <c r="O243" s="170"/>
      <c r="P243" s="171">
        <f>O243*H243</f>
        <v>0</v>
      </c>
      <c r="Q243" s="171">
        <v>3.5E-4</v>
      </c>
      <c r="R243" s="171">
        <f>Q243*H243</f>
        <v>1.8592350000000001E-2</v>
      </c>
      <c r="S243" s="171">
        <v>0</v>
      </c>
      <c r="T243" s="172">
        <f>S243*H243</f>
        <v>0</v>
      </c>
      <c r="U243" s="29"/>
      <c r="V243" s="29"/>
      <c r="W243" s="29"/>
      <c r="X243" s="29"/>
      <c r="Y243" s="29"/>
      <c r="Z243" s="29"/>
      <c r="AA243" s="29"/>
      <c r="AB243" s="29"/>
      <c r="AC243" s="29"/>
      <c r="AD243" s="29"/>
      <c r="AE243" s="29"/>
      <c r="AR243" s="154" t="s">
        <v>202</v>
      </c>
      <c r="AT243" s="154" t="s">
        <v>136</v>
      </c>
      <c r="AU243" s="154" t="s">
        <v>141</v>
      </c>
      <c r="AY243" s="14" t="s">
        <v>133</v>
      </c>
      <c r="BE243" s="155">
        <f>IF(N243="základná",J243,0)</f>
        <v>0</v>
      </c>
      <c r="BF243" s="155">
        <f>IF(N243="znížená",J243,0)</f>
        <v>0</v>
      </c>
      <c r="BG243" s="155">
        <f>IF(N243="zákl. prenesená",J243,0)</f>
        <v>0</v>
      </c>
      <c r="BH243" s="155">
        <f>IF(N243="zníž. prenesená",J243,0)</f>
        <v>0</v>
      </c>
      <c r="BI243" s="155">
        <f>IF(N243="nulová",J243,0)</f>
        <v>0</v>
      </c>
      <c r="BJ243" s="14" t="s">
        <v>141</v>
      </c>
      <c r="BK243" s="155">
        <f>ROUND(I243*H243,2)</f>
        <v>0</v>
      </c>
      <c r="BL243" s="14" t="s">
        <v>202</v>
      </c>
      <c r="BM243" s="154" t="s">
        <v>540</v>
      </c>
    </row>
    <row r="244" spans="1:65" s="2" customFormat="1" ht="6.9" customHeight="1">
      <c r="A244" s="29"/>
      <c r="B244" s="44"/>
      <c r="C244" s="45"/>
      <c r="D244" s="45"/>
      <c r="E244" s="45"/>
      <c r="F244" s="45"/>
      <c r="G244" s="45"/>
      <c r="H244" s="45"/>
      <c r="I244" s="45"/>
      <c r="J244" s="45"/>
      <c r="K244" s="45"/>
      <c r="L244" s="30"/>
      <c r="M244" s="29"/>
      <c r="O244" s="29"/>
      <c r="P244" s="29"/>
      <c r="Q244" s="29"/>
      <c r="R244" s="29"/>
      <c r="S244" s="29"/>
      <c r="T244" s="29"/>
      <c r="U244" s="29"/>
      <c r="V244" s="29"/>
      <c r="W244" s="29"/>
      <c r="X244" s="29"/>
      <c r="Y244" s="29"/>
      <c r="Z244" s="29"/>
      <c r="AA244" s="29"/>
      <c r="AB244" s="29"/>
      <c r="AC244" s="29"/>
      <c r="AD244" s="29"/>
      <c r="AE244" s="29"/>
    </row>
  </sheetData>
  <autoFilter ref="C132:K243" xr:uid="{00000000-0009-0000-0000-000001000000}"/>
  <mergeCells count="9">
    <mergeCell ref="E87:H87"/>
    <mergeCell ref="E123:H123"/>
    <mergeCell ref="E125:H125"/>
    <mergeCell ref="L2:V2"/>
    <mergeCell ref="E7:H7"/>
    <mergeCell ref="E9:H9"/>
    <mergeCell ref="E18:H18"/>
    <mergeCell ref="E27:H27"/>
    <mergeCell ref="E85:H85"/>
  </mergeCells>
  <pageMargins left="0.39374999999999999" right="0.39374999999999999" top="0.39374999999999999" bottom="0.39374999999999999" header="0" footer="0"/>
  <pageSetup paperSize="9" scale="83" fitToHeight="100" orientation="portrait" blackAndWhite="1" r:id="rId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34"/>
  <sheetViews>
    <sheetView showGridLines="0" workbookViewId="0"/>
  </sheetViews>
  <sheetFormatPr defaultRowHeight="14.4"/>
  <cols>
    <col min="1" max="1" width="8.85546875" style="1" customWidth="1"/>
    <col min="2" max="2" width="1.140625" style="1" customWidth="1"/>
    <col min="3" max="3" width="4.42578125" style="1" customWidth="1"/>
    <col min="4" max="4" width="4.5703125" style="1" customWidth="1"/>
    <col min="5" max="5" width="18.28515625" style="1" customWidth="1"/>
    <col min="6" max="6" width="54.42578125" style="1" customWidth="1"/>
    <col min="7" max="7" width="8" style="1" customWidth="1"/>
    <col min="8" max="8" width="12.28515625" style="1" customWidth="1"/>
    <col min="9" max="10" width="21.5703125" style="1" customWidth="1"/>
    <col min="11" max="11" width="21.5703125" style="1" hidden="1" customWidth="1"/>
    <col min="12" max="12" width="10" style="1" customWidth="1"/>
    <col min="13" max="13" width="11.5703125" style="1" hidden="1" customWidth="1"/>
    <col min="14" max="14" width="9.140625" style="1" hidden="1"/>
    <col min="15" max="20" width="15.140625" style="1" hidden="1" customWidth="1"/>
    <col min="21" max="21" width="17.42578125" style="1" hidden="1" customWidth="1"/>
    <col min="22" max="22" width="13.140625" style="1" customWidth="1"/>
    <col min="23" max="23" width="17.42578125" style="1" customWidth="1"/>
    <col min="24" max="24" width="13.140625" style="1" customWidth="1"/>
    <col min="25" max="25" width="16" style="1" customWidth="1"/>
    <col min="26" max="26" width="11.7109375" style="1" customWidth="1"/>
    <col min="27" max="27" width="16" style="1" customWidth="1"/>
    <col min="28" max="28" width="17.42578125" style="1" customWidth="1"/>
    <col min="29" max="29" width="11.7109375" style="1" customWidth="1"/>
    <col min="30" max="30" width="16" style="1" customWidth="1"/>
    <col min="31" max="31" width="17.42578125" style="1" customWidth="1"/>
    <col min="44" max="65" width="9.140625" style="1" hidden="1"/>
  </cols>
  <sheetData>
    <row r="2" spans="1:46" s="1" customFormat="1" ht="36.9" customHeight="1">
      <c r="L2" s="211" t="s">
        <v>5</v>
      </c>
      <c r="M2" s="196"/>
      <c r="N2" s="196"/>
      <c r="O2" s="196"/>
      <c r="P2" s="196"/>
      <c r="Q2" s="196"/>
      <c r="R2" s="196"/>
      <c r="S2" s="196"/>
      <c r="T2" s="196"/>
      <c r="U2" s="196"/>
      <c r="V2" s="196"/>
      <c r="AT2" s="14" t="s">
        <v>88</v>
      </c>
    </row>
    <row r="3" spans="1:46" s="1" customFormat="1" ht="6.9" customHeight="1">
      <c r="B3" s="15"/>
      <c r="C3" s="16"/>
      <c r="D3" s="16"/>
      <c r="E3" s="16"/>
      <c r="F3" s="16"/>
      <c r="G3" s="16"/>
      <c r="H3" s="16"/>
      <c r="I3" s="16"/>
      <c r="J3" s="16"/>
      <c r="K3" s="16"/>
      <c r="L3" s="17"/>
      <c r="AT3" s="14" t="s">
        <v>76</v>
      </c>
    </row>
    <row r="4" spans="1:46" s="1" customFormat="1" ht="24.9" customHeight="1">
      <c r="B4" s="17"/>
      <c r="D4" s="18" t="s">
        <v>94</v>
      </c>
      <c r="L4" s="17"/>
      <c r="M4" s="90" t="s">
        <v>9</v>
      </c>
      <c r="AT4" s="14" t="s">
        <v>3</v>
      </c>
    </row>
    <row r="5" spans="1:46" s="1" customFormat="1" ht="6.9" customHeight="1">
      <c r="B5" s="17"/>
      <c r="L5" s="17"/>
    </row>
    <row r="6" spans="1:46" s="1" customFormat="1" ht="12" customHeight="1">
      <c r="B6" s="17"/>
      <c r="D6" s="24" t="s">
        <v>15</v>
      </c>
      <c r="L6" s="17"/>
    </row>
    <row r="7" spans="1:46" s="1" customFormat="1" ht="14.4" customHeight="1">
      <c r="B7" s="17"/>
      <c r="E7" s="212" t="str">
        <f>'Rekapitulácia stavby'!K6</f>
        <v>Stavebné úpravy sociálnych buniek na 1-5.NP objektu Karpatská 3116/9</v>
      </c>
      <c r="F7" s="213"/>
      <c r="G7" s="213"/>
      <c r="H7" s="213"/>
      <c r="L7" s="17"/>
    </row>
    <row r="8" spans="1:46" s="2" customFormat="1" ht="12" customHeight="1">
      <c r="A8" s="29"/>
      <c r="B8" s="30"/>
      <c r="C8" s="29"/>
      <c r="D8" s="24" t="s">
        <v>95</v>
      </c>
      <c r="E8" s="29"/>
      <c r="F8" s="29"/>
      <c r="G8" s="29"/>
      <c r="H8" s="29"/>
      <c r="I8" s="29"/>
      <c r="J8" s="29"/>
      <c r="K8" s="29"/>
      <c r="L8" s="39"/>
      <c r="S8" s="29"/>
      <c r="T8" s="29"/>
      <c r="U8" s="29"/>
      <c r="V8" s="29"/>
      <c r="W8" s="29"/>
      <c r="X8" s="29"/>
      <c r="Y8" s="29"/>
      <c r="Z8" s="29"/>
      <c r="AA8" s="29"/>
      <c r="AB8" s="29"/>
      <c r="AC8" s="29"/>
      <c r="AD8" s="29"/>
      <c r="AE8" s="29"/>
    </row>
    <row r="9" spans="1:46" s="2" customFormat="1" ht="14.4" customHeight="1">
      <c r="A9" s="29"/>
      <c r="B9" s="30"/>
      <c r="C9" s="29"/>
      <c r="D9" s="29"/>
      <c r="E9" s="173" t="s">
        <v>541</v>
      </c>
      <c r="F9" s="214"/>
      <c r="G9" s="214"/>
      <c r="H9" s="214"/>
      <c r="I9" s="29"/>
      <c r="J9" s="29"/>
      <c r="K9" s="29"/>
      <c r="L9" s="39"/>
      <c r="S9" s="29"/>
      <c r="T9" s="29"/>
      <c r="U9" s="29"/>
      <c r="V9" s="29"/>
      <c r="W9" s="29"/>
      <c r="X9" s="29"/>
      <c r="Y9" s="29"/>
      <c r="Z9" s="29"/>
      <c r="AA9" s="29"/>
      <c r="AB9" s="29"/>
      <c r="AC9" s="29"/>
      <c r="AD9" s="29"/>
      <c r="AE9" s="29"/>
    </row>
    <row r="10" spans="1:46" s="2" customFormat="1" ht="10.199999999999999">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c r="A11" s="29"/>
      <c r="B11" s="30"/>
      <c r="C11" s="29"/>
      <c r="D11" s="24" t="s">
        <v>17</v>
      </c>
      <c r="E11" s="29"/>
      <c r="F11" s="22" t="s">
        <v>1</v>
      </c>
      <c r="G11" s="29"/>
      <c r="H11" s="29"/>
      <c r="I11" s="24" t="s">
        <v>18</v>
      </c>
      <c r="J11" s="22" t="s">
        <v>1</v>
      </c>
      <c r="K11" s="29"/>
      <c r="L11" s="39"/>
      <c r="S11" s="29"/>
      <c r="T11" s="29"/>
      <c r="U11" s="29"/>
      <c r="V11" s="29"/>
      <c r="W11" s="29"/>
      <c r="X11" s="29"/>
      <c r="Y11" s="29"/>
      <c r="Z11" s="29"/>
      <c r="AA11" s="29"/>
      <c r="AB11" s="29"/>
      <c r="AC11" s="29"/>
      <c r="AD11" s="29"/>
      <c r="AE11" s="29"/>
    </row>
    <row r="12" spans="1:46" s="2" customFormat="1" ht="12" customHeight="1">
      <c r="A12" s="29"/>
      <c r="B12" s="30"/>
      <c r="C12" s="29"/>
      <c r="D12" s="24" t="s">
        <v>19</v>
      </c>
      <c r="E12" s="29"/>
      <c r="F12" s="22" t="s">
        <v>542</v>
      </c>
      <c r="G12" s="29"/>
      <c r="H12" s="29"/>
      <c r="I12" s="24" t="s">
        <v>21</v>
      </c>
      <c r="J12" s="52" t="str">
        <f>'Rekapitulácia stavby'!AN8</f>
        <v>31. 8. 2020</v>
      </c>
      <c r="K12" s="29"/>
      <c r="L12" s="39"/>
      <c r="S12" s="29"/>
      <c r="T12" s="29"/>
      <c r="U12" s="29"/>
      <c r="V12" s="29"/>
      <c r="W12" s="29"/>
      <c r="X12" s="29"/>
      <c r="Y12" s="29"/>
      <c r="Z12" s="29"/>
      <c r="AA12" s="29"/>
      <c r="AB12" s="29"/>
      <c r="AC12" s="29"/>
      <c r="AD12" s="29"/>
      <c r="AE12" s="29"/>
    </row>
    <row r="13" spans="1:46" s="2" customFormat="1" ht="10.8" customHeight="1">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c r="A14" s="29"/>
      <c r="B14" s="30"/>
      <c r="C14" s="29"/>
      <c r="D14" s="24" t="s">
        <v>23</v>
      </c>
      <c r="E14" s="29"/>
      <c r="F14" s="29"/>
      <c r="G14" s="29"/>
      <c r="H14" s="29"/>
      <c r="I14" s="24" t="s">
        <v>24</v>
      </c>
      <c r="J14" s="22" t="str">
        <f>IF('Rekapitulácia stavby'!AN10="","",'Rekapitulácia stavby'!AN10)</f>
        <v/>
      </c>
      <c r="K14" s="29"/>
      <c r="L14" s="39"/>
      <c r="S14" s="29"/>
      <c r="T14" s="29"/>
      <c r="U14" s="29"/>
      <c r="V14" s="29"/>
      <c r="W14" s="29"/>
      <c r="X14" s="29"/>
      <c r="Y14" s="29"/>
      <c r="Z14" s="29"/>
      <c r="AA14" s="29"/>
      <c r="AB14" s="29"/>
      <c r="AC14" s="29"/>
      <c r="AD14" s="29"/>
      <c r="AE14" s="29"/>
    </row>
    <row r="15" spans="1:46" s="2" customFormat="1" ht="18" customHeight="1">
      <c r="A15" s="29"/>
      <c r="B15" s="30"/>
      <c r="C15" s="29"/>
      <c r="D15" s="29"/>
      <c r="E15" s="22" t="str">
        <f>IF('Rekapitulácia stavby'!E11="","",'Rekapitulácia stavby'!E11)</f>
        <v>Žilinský samosprávny kraj, Žilina</v>
      </c>
      <c r="F15" s="29"/>
      <c r="G15" s="29"/>
      <c r="H15" s="29"/>
      <c r="I15" s="24" t="s">
        <v>26</v>
      </c>
      <c r="J15" s="22" t="str">
        <f>IF('Rekapitulácia stavby'!AN11="","",'Rekapitulácia stavby'!AN11)</f>
        <v/>
      </c>
      <c r="K15" s="29"/>
      <c r="L15" s="39"/>
      <c r="S15" s="29"/>
      <c r="T15" s="29"/>
      <c r="U15" s="29"/>
      <c r="V15" s="29"/>
      <c r="W15" s="29"/>
      <c r="X15" s="29"/>
      <c r="Y15" s="29"/>
      <c r="Z15" s="29"/>
      <c r="AA15" s="29"/>
      <c r="AB15" s="29"/>
      <c r="AC15" s="29"/>
      <c r="AD15" s="29"/>
      <c r="AE15" s="29"/>
    </row>
    <row r="16" spans="1:46" s="2" customFormat="1" ht="6.9" customHeight="1">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c r="A17" s="29"/>
      <c r="B17" s="30"/>
      <c r="C17" s="29"/>
      <c r="D17" s="24" t="s">
        <v>27</v>
      </c>
      <c r="E17" s="29"/>
      <c r="F17" s="29"/>
      <c r="G17" s="29"/>
      <c r="H17" s="29"/>
      <c r="I17" s="24" t="s">
        <v>24</v>
      </c>
      <c r="J17" s="25" t="str">
        <f>'Rekapitulácia stavby'!AN13</f>
        <v>Vyplň údaj</v>
      </c>
      <c r="K17" s="29"/>
      <c r="L17" s="39"/>
      <c r="S17" s="29"/>
      <c r="T17" s="29"/>
      <c r="U17" s="29"/>
      <c r="V17" s="29"/>
      <c r="W17" s="29"/>
      <c r="X17" s="29"/>
      <c r="Y17" s="29"/>
      <c r="Z17" s="29"/>
      <c r="AA17" s="29"/>
      <c r="AB17" s="29"/>
      <c r="AC17" s="29"/>
      <c r="AD17" s="29"/>
      <c r="AE17" s="29"/>
    </row>
    <row r="18" spans="1:31" s="2" customFormat="1" ht="18" customHeight="1">
      <c r="A18" s="29"/>
      <c r="B18" s="30"/>
      <c r="C18" s="29"/>
      <c r="D18" s="29"/>
      <c r="E18" s="215" t="str">
        <f>'Rekapitulácia stavby'!E14</f>
        <v>Vyplň údaj</v>
      </c>
      <c r="F18" s="195"/>
      <c r="G18" s="195"/>
      <c r="H18" s="195"/>
      <c r="I18" s="24" t="s">
        <v>26</v>
      </c>
      <c r="J18" s="25" t="str">
        <f>'Rekapitulácia stavby'!AN14</f>
        <v>Vyplň údaj</v>
      </c>
      <c r="K18" s="29"/>
      <c r="L18" s="39"/>
      <c r="S18" s="29"/>
      <c r="T18" s="29"/>
      <c r="U18" s="29"/>
      <c r="V18" s="29"/>
      <c r="W18" s="29"/>
      <c r="X18" s="29"/>
      <c r="Y18" s="29"/>
      <c r="Z18" s="29"/>
      <c r="AA18" s="29"/>
      <c r="AB18" s="29"/>
      <c r="AC18" s="29"/>
      <c r="AD18" s="29"/>
      <c r="AE18" s="29"/>
    </row>
    <row r="19" spans="1:31" s="2" customFormat="1" ht="6.9" customHeight="1">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c r="A20" s="29"/>
      <c r="B20" s="30"/>
      <c r="C20" s="29"/>
      <c r="D20" s="24" t="s">
        <v>29</v>
      </c>
      <c r="E20" s="29"/>
      <c r="F20" s="29"/>
      <c r="G20" s="29"/>
      <c r="H20" s="29"/>
      <c r="I20" s="24" t="s">
        <v>24</v>
      </c>
      <c r="J20" s="22" t="str">
        <f>IF('Rekapitulácia stavby'!AN16="","",'Rekapitulácia stavby'!AN16)</f>
        <v/>
      </c>
      <c r="K20" s="29"/>
      <c r="L20" s="39"/>
      <c r="S20" s="29"/>
      <c r="T20" s="29"/>
      <c r="U20" s="29"/>
      <c r="V20" s="29"/>
      <c r="W20" s="29"/>
      <c r="X20" s="29"/>
      <c r="Y20" s="29"/>
      <c r="Z20" s="29"/>
      <c r="AA20" s="29"/>
      <c r="AB20" s="29"/>
      <c r="AC20" s="29"/>
      <c r="AD20" s="29"/>
      <c r="AE20" s="29"/>
    </row>
    <row r="21" spans="1:31" s="2" customFormat="1" ht="18" customHeight="1">
      <c r="A21" s="29"/>
      <c r="B21" s="30"/>
      <c r="C21" s="29"/>
      <c r="D21" s="29"/>
      <c r="E21" s="22" t="str">
        <f>IF('Rekapitulácia stavby'!E17="","",'Rekapitulácia stavby'!E17)</f>
        <v>PROPORTION s.r.o., Žilina</v>
      </c>
      <c r="F21" s="29"/>
      <c r="G21" s="29"/>
      <c r="H21" s="29"/>
      <c r="I21" s="24" t="s">
        <v>26</v>
      </c>
      <c r="J21" s="22" t="str">
        <f>IF('Rekapitulácia stavby'!AN17="","",'Rekapitulácia stavby'!AN17)</f>
        <v/>
      </c>
      <c r="K21" s="29"/>
      <c r="L21" s="39"/>
      <c r="S21" s="29"/>
      <c r="T21" s="29"/>
      <c r="U21" s="29"/>
      <c r="V21" s="29"/>
      <c r="W21" s="29"/>
      <c r="X21" s="29"/>
      <c r="Y21" s="29"/>
      <c r="Z21" s="29"/>
      <c r="AA21" s="29"/>
      <c r="AB21" s="29"/>
      <c r="AC21" s="29"/>
      <c r="AD21" s="29"/>
      <c r="AE21" s="29"/>
    </row>
    <row r="22" spans="1:31" s="2" customFormat="1" ht="6.9" customHeight="1">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c r="A23" s="29"/>
      <c r="B23" s="30"/>
      <c r="C23" s="29"/>
      <c r="D23" s="24" t="s">
        <v>32</v>
      </c>
      <c r="E23" s="29"/>
      <c r="F23" s="29"/>
      <c r="G23" s="29"/>
      <c r="H23" s="29"/>
      <c r="I23" s="24" t="s">
        <v>24</v>
      </c>
      <c r="J23" s="22" t="s">
        <v>1</v>
      </c>
      <c r="K23" s="29"/>
      <c r="L23" s="39"/>
      <c r="S23" s="29"/>
      <c r="T23" s="29"/>
      <c r="U23" s="29"/>
      <c r="V23" s="29"/>
      <c r="W23" s="29"/>
      <c r="X23" s="29"/>
      <c r="Y23" s="29"/>
      <c r="Z23" s="29"/>
      <c r="AA23" s="29"/>
      <c r="AB23" s="29"/>
      <c r="AC23" s="29"/>
      <c r="AD23" s="29"/>
      <c r="AE23" s="29"/>
    </row>
    <row r="24" spans="1:31" s="2" customFormat="1" ht="18" customHeight="1">
      <c r="A24" s="29"/>
      <c r="B24" s="30"/>
      <c r="C24" s="29"/>
      <c r="D24" s="29"/>
      <c r="E24" s="22" t="s">
        <v>543</v>
      </c>
      <c r="F24" s="29"/>
      <c r="G24" s="29"/>
      <c r="H24" s="29"/>
      <c r="I24" s="24" t="s">
        <v>26</v>
      </c>
      <c r="J24" s="22" t="s">
        <v>1</v>
      </c>
      <c r="K24" s="29"/>
      <c r="L24" s="39"/>
      <c r="S24" s="29"/>
      <c r="T24" s="29"/>
      <c r="U24" s="29"/>
      <c r="V24" s="29"/>
      <c r="W24" s="29"/>
      <c r="X24" s="29"/>
      <c r="Y24" s="29"/>
      <c r="Z24" s="29"/>
      <c r="AA24" s="29"/>
      <c r="AB24" s="29"/>
      <c r="AC24" s="29"/>
      <c r="AD24" s="29"/>
      <c r="AE24" s="29"/>
    </row>
    <row r="25" spans="1:31" s="2" customFormat="1" ht="6.9" customHeight="1">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c r="A26" s="29"/>
      <c r="B26" s="30"/>
      <c r="C26" s="29"/>
      <c r="D26" s="24" t="s">
        <v>34</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4.4" customHeight="1">
      <c r="A27" s="91"/>
      <c r="B27" s="92"/>
      <c r="C27" s="91"/>
      <c r="D27" s="91"/>
      <c r="E27" s="200" t="s">
        <v>1</v>
      </c>
      <c r="F27" s="200"/>
      <c r="G27" s="200"/>
      <c r="H27" s="200"/>
      <c r="I27" s="91"/>
      <c r="J27" s="91"/>
      <c r="K27" s="91"/>
      <c r="L27" s="93"/>
      <c r="S27" s="91"/>
      <c r="T27" s="91"/>
      <c r="U27" s="91"/>
      <c r="V27" s="91"/>
      <c r="W27" s="91"/>
      <c r="X27" s="91"/>
      <c r="Y27" s="91"/>
      <c r="Z27" s="91"/>
      <c r="AA27" s="91"/>
      <c r="AB27" s="91"/>
      <c r="AC27" s="91"/>
      <c r="AD27" s="91"/>
      <c r="AE27" s="91"/>
    </row>
    <row r="28" spans="1:31" s="2" customFormat="1" ht="6.9" customHeight="1">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 customHeight="1">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c r="A30" s="29"/>
      <c r="B30" s="30"/>
      <c r="C30" s="29"/>
      <c r="D30" s="94" t="s">
        <v>36</v>
      </c>
      <c r="E30" s="29"/>
      <c r="F30" s="29"/>
      <c r="G30" s="29"/>
      <c r="H30" s="29"/>
      <c r="I30" s="29"/>
      <c r="J30" s="68">
        <f>ROUND(J126, 2)</f>
        <v>0</v>
      </c>
      <c r="K30" s="29"/>
      <c r="L30" s="39"/>
      <c r="S30" s="29"/>
      <c r="T30" s="29"/>
      <c r="U30" s="29"/>
      <c r="V30" s="29"/>
      <c r="W30" s="29"/>
      <c r="X30" s="29"/>
      <c r="Y30" s="29"/>
      <c r="Z30" s="29"/>
      <c r="AA30" s="29"/>
      <c r="AB30" s="29"/>
      <c r="AC30" s="29"/>
      <c r="AD30" s="29"/>
      <c r="AE30" s="29"/>
    </row>
    <row r="31" spans="1:31" s="2" customFormat="1" ht="6.9" customHeight="1">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 customHeight="1">
      <c r="A32" s="29"/>
      <c r="B32" s="30"/>
      <c r="C32" s="29"/>
      <c r="D32" s="29"/>
      <c r="E32" s="29"/>
      <c r="F32" s="33" t="s">
        <v>38</v>
      </c>
      <c r="G32" s="29"/>
      <c r="H32" s="29"/>
      <c r="I32" s="33" t="s">
        <v>37</v>
      </c>
      <c r="J32" s="33" t="s">
        <v>39</v>
      </c>
      <c r="K32" s="29"/>
      <c r="L32" s="39"/>
      <c r="S32" s="29"/>
      <c r="T32" s="29"/>
      <c r="U32" s="29"/>
      <c r="V32" s="29"/>
      <c r="W32" s="29"/>
      <c r="X32" s="29"/>
      <c r="Y32" s="29"/>
      <c r="Z32" s="29"/>
      <c r="AA32" s="29"/>
      <c r="AB32" s="29"/>
      <c r="AC32" s="29"/>
      <c r="AD32" s="29"/>
      <c r="AE32" s="29"/>
    </row>
    <row r="33" spans="1:31" s="2" customFormat="1" ht="14.4" customHeight="1">
      <c r="A33" s="29"/>
      <c r="B33" s="30"/>
      <c r="C33" s="29"/>
      <c r="D33" s="95" t="s">
        <v>40</v>
      </c>
      <c r="E33" s="24" t="s">
        <v>41</v>
      </c>
      <c r="F33" s="96">
        <f>ROUND((SUM(BE126:BE233)),  2)</f>
        <v>0</v>
      </c>
      <c r="G33" s="29"/>
      <c r="H33" s="29"/>
      <c r="I33" s="97">
        <v>0.2</v>
      </c>
      <c r="J33" s="96">
        <f>ROUND(((SUM(BE126:BE233))*I33),  2)</f>
        <v>0</v>
      </c>
      <c r="K33" s="29"/>
      <c r="L33" s="39"/>
      <c r="S33" s="29"/>
      <c r="T33" s="29"/>
      <c r="U33" s="29"/>
      <c r="V33" s="29"/>
      <c r="W33" s="29"/>
      <c r="X33" s="29"/>
      <c r="Y33" s="29"/>
      <c r="Z33" s="29"/>
      <c r="AA33" s="29"/>
      <c r="AB33" s="29"/>
      <c r="AC33" s="29"/>
      <c r="AD33" s="29"/>
      <c r="AE33" s="29"/>
    </row>
    <row r="34" spans="1:31" s="2" customFormat="1" ht="14.4" customHeight="1">
      <c r="A34" s="29"/>
      <c r="B34" s="30"/>
      <c r="C34" s="29"/>
      <c r="D34" s="29"/>
      <c r="E34" s="24" t="s">
        <v>42</v>
      </c>
      <c r="F34" s="96">
        <f>ROUND((SUM(BF126:BF233)),  2)</f>
        <v>0</v>
      </c>
      <c r="G34" s="29"/>
      <c r="H34" s="29"/>
      <c r="I34" s="97">
        <v>0.2</v>
      </c>
      <c r="J34" s="96">
        <f>ROUND(((SUM(BF126:BF233))*I34),  2)</f>
        <v>0</v>
      </c>
      <c r="K34" s="29"/>
      <c r="L34" s="39"/>
      <c r="S34" s="29"/>
      <c r="T34" s="29"/>
      <c r="U34" s="29"/>
      <c r="V34" s="29"/>
      <c r="W34" s="29"/>
      <c r="X34" s="29"/>
      <c r="Y34" s="29"/>
      <c r="Z34" s="29"/>
      <c r="AA34" s="29"/>
      <c r="AB34" s="29"/>
      <c r="AC34" s="29"/>
      <c r="AD34" s="29"/>
      <c r="AE34" s="29"/>
    </row>
    <row r="35" spans="1:31" s="2" customFormat="1" ht="14.4" hidden="1" customHeight="1">
      <c r="A35" s="29"/>
      <c r="B35" s="30"/>
      <c r="C35" s="29"/>
      <c r="D35" s="29"/>
      <c r="E35" s="24" t="s">
        <v>43</v>
      </c>
      <c r="F35" s="96">
        <f>ROUND((SUM(BG126:BG233)),  2)</f>
        <v>0</v>
      </c>
      <c r="G35" s="29"/>
      <c r="H35" s="29"/>
      <c r="I35" s="97">
        <v>0.2</v>
      </c>
      <c r="J35" s="96">
        <f>0</f>
        <v>0</v>
      </c>
      <c r="K35" s="29"/>
      <c r="L35" s="39"/>
      <c r="S35" s="29"/>
      <c r="T35" s="29"/>
      <c r="U35" s="29"/>
      <c r="V35" s="29"/>
      <c r="W35" s="29"/>
      <c r="X35" s="29"/>
      <c r="Y35" s="29"/>
      <c r="Z35" s="29"/>
      <c r="AA35" s="29"/>
      <c r="AB35" s="29"/>
      <c r="AC35" s="29"/>
      <c r="AD35" s="29"/>
      <c r="AE35" s="29"/>
    </row>
    <row r="36" spans="1:31" s="2" customFormat="1" ht="14.4" hidden="1" customHeight="1">
      <c r="A36" s="29"/>
      <c r="B36" s="30"/>
      <c r="C36" s="29"/>
      <c r="D36" s="29"/>
      <c r="E36" s="24" t="s">
        <v>44</v>
      </c>
      <c r="F36" s="96">
        <f>ROUND((SUM(BH126:BH233)),  2)</f>
        <v>0</v>
      </c>
      <c r="G36" s="29"/>
      <c r="H36" s="29"/>
      <c r="I36" s="97">
        <v>0.2</v>
      </c>
      <c r="J36" s="96">
        <f>0</f>
        <v>0</v>
      </c>
      <c r="K36" s="29"/>
      <c r="L36" s="39"/>
      <c r="S36" s="29"/>
      <c r="T36" s="29"/>
      <c r="U36" s="29"/>
      <c r="V36" s="29"/>
      <c r="W36" s="29"/>
      <c r="X36" s="29"/>
      <c r="Y36" s="29"/>
      <c r="Z36" s="29"/>
      <c r="AA36" s="29"/>
      <c r="AB36" s="29"/>
      <c r="AC36" s="29"/>
      <c r="AD36" s="29"/>
      <c r="AE36" s="29"/>
    </row>
    <row r="37" spans="1:31" s="2" customFormat="1" ht="14.4" hidden="1" customHeight="1">
      <c r="A37" s="29"/>
      <c r="B37" s="30"/>
      <c r="C37" s="29"/>
      <c r="D37" s="29"/>
      <c r="E37" s="24" t="s">
        <v>45</v>
      </c>
      <c r="F37" s="96">
        <f>ROUND((SUM(BI126:BI233)),  2)</f>
        <v>0</v>
      </c>
      <c r="G37" s="29"/>
      <c r="H37" s="29"/>
      <c r="I37" s="97">
        <v>0</v>
      </c>
      <c r="J37" s="96">
        <f>0</f>
        <v>0</v>
      </c>
      <c r="K37" s="29"/>
      <c r="L37" s="39"/>
      <c r="S37" s="29"/>
      <c r="T37" s="29"/>
      <c r="U37" s="29"/>
      <c r="V37" s="29"/>
      <c r="W37" s="29"/>
      <c r="X37" s="29"/>
      <c r="Y37" s="29"/>
      <c r="Z37" s="29"/>
      <c r="AA37" s="29"/>
      <c r="AB37" s="29"/>
      <c r="AC37" s="29"/>
      <c r="AD37" s="29"/>
      <c r="AE37" s="29"/>
    </row>
    <row r="38" spans="1:31" s="2" customFormat="1" ht="6.9" customHeight="1">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c r="A39" s="29"/>
      <c r="B39" s="30"/>
      <c r="C39" s="98"/>
      <c r="D39" s="99" t="s">
        <v>46</v>
      </c>
      <c r="E39" s="57"/>
      <c r="F39" s="57"/>
      <c r="G39" s="100" t="s">
        <v>47</v>
      </c>
      <c r="H39" s="101" t="s">
        <v>48</v>
      </c>
      <c r="I39" s="57"/>
      <c r="J39" s="102">
        <f>SUM(J30:J37)</f>
        <v>0</v>
      </c>
      <c r="K39" s="103"/>
      <c r="L39" s="39"/>
      <c r="S39" s="29"/>
      <c r="T39" s="29"/>
      <c r="U39" s="29"/>
      <c r="V39" s="29"/>
      <c r="W39" s="29"/>
      <c r="X39" s="29"/>
      <c r="Y39" s="29"/>
      <c r="Z39" s="29"/>
      <c r="AA39" s="29"/>
      <c r="AB39" s="29"/>
      <c r="AC39" s="29"/>
      <c r="AD39" s="29"/>
      <c r="AE39" s="29"/>
    </row>
    <row r="40" spans="1:31" s="2" customFormat="1" ht="14.4" customHeight="1">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 customHeight="1">
      <c r="B41" s="17"/>
      <c r="L41" s="17"/>
    </row>
    <row r="42" spans="1:31" s="1" customFormat="1" ht="14.4" customHeight="1">
      <c r="B42" s="17"/>
      <c r="L42" s="17"/>
    </row>
    <row r="43" spans="1:31" s="1" customFormat="1" ht="14.4" customHeight="1">
      <c r="B43" s="17"/>
      <c r="L43" s="17"/>
    </row>
    <row r="44" spans="1:31" s="1" customFormat="1" ht="14.4" customHeight="1">
      <c r="B44" s="17"/>
      <c r="L44" s="17"/>
    </row>
    <row r="45" spans="1:31" s="1" customFormat="1" ht="14.4" customHeight="1">
      <c r="B45" s="17"/>
      <c r="L45" s="17"/>
    </row>
    <row r="46" spans="1:31" s="1" customFormat="1" ht="14.4" customHeight="1">
      <c r="B46" s="17"/>
      <c r="L46" s="17"/>
    </row>
    <row r="47" spans="1:31" s="1" customFormat="1" ht="14.4" customHeight="1">
      <c r="B47" s="17"/>
      <c r="L47" s="17"/>
    </row>
    <row r="48" spans="1:31" s="1" customFormat="1" ht="14.4" customHeight="1">
      <c r="B48" s="17"/>
      <c r="L48" s="17"/>
    </row>
    <row r="49" spans="1:31" s="1" customFormat="1" ht="14.4" customHeight="1">
      <c r="B49" s="17"/>
      <c r="L49" s="17"/>
    </row>
    <row r="50" spans="1:31" s="2" customFormat="1" ht="14.4" customHeight="1">
      <c r="B50" s="39"/>
      <c r="D50" s="40" t="s">
        <v>49</v>
      </c>
      <c r="E50" s="41"/>
      <c r="F50" s="41"/>
      <c r="G50" s="40" t="s">
        <v>50</v>
      </c>
      <c r="H50" s="41"/>
      <c r="I50" s="41"/>
      <c r="J50" s="41"/>
      <c r="K50" s="41"/>
      <c r="L50" s="39"/>
    </row>
    <row r="51" spans="1:31" ht="10.199999999999999">
      <c r="B51" s="17"/>
      <c r="L51" s="17"/>
    </row>
    <row r="52" spans="1:31" ht="10.199999999999999">
      <c r="B52" s="17"/>
      <c r="L52" s="17"/>
    </row>
    <row r="53" spans="1:31" ht="10.199999999999999">
      <c r="B53" s="17"/>
      <c r="L53" s="17"/>
    </row>
    <row r="54" spans="1:31" ht="10.199999999999999">
      <c r="B54" s="17"/>
      <c r="L54" s="17"/>
    </row>
    <row r="55" spans="1:31" ht="10.199999999999999">
      <c r="B55" s="17"/>
      <c r="L55" s="17"/>
    </row>
    <row r="56" spans="1:31" ht="10.199999999999999">
      <c r="B56" s="17"/>
      <c r="L56" s="17"/>
    </row>
    <row r="57" spans="1:31" ht="10.199999999999999">
      <c r="B57" s="17"/>
      <c r="L57" s="17"/>
    </row>
    <row r="58" spans="1:31" ht="10.199999999999999">
      <c r="B58" s="17"/>
      <c r="L58" s="17"/>
    </row>
    <row r="59" spans="1:31" ht="10.199999999999999">
      <c r="B59" s="17"/>
      <c r="L59" s="17"/>
    </row>
    <row r="60" spans="1:31" ht="10.199999999999999">
      <c r="B60" s="17"/>
      <c r="L60" s="17"/>
    </row>
    <row r="61" spans="1:31" s="2" customFormat="1" ht="13.2">
      <c r="A61" s="29"/>
      <c r="B61" s="30"/>
      <c r="C61" s="29"/>
      <c r="D61" s="42" t="s">
        <v>51</v>
      </c>
      <c r="E61" s="32"/>
      <c r="F61" s="104" t="s">
        <v>52</v>
      </c>
      <c r="G61" s="42" t="s">
        <v>51</v>
      </c>
      <c r="H61" s="32"/>
      <c r="I61" s="32"/>
      <c r="J61" s="105" t="s">
        <v>52</v>
      </c>
      <c r="K61" s="32"/>
      <c r="L61" s="39"/>
      <c r="S61" s="29"/>
      <c r="T61" s="29"/>
      <c r="U61" s="29"/>
      <c r="V61" s="29"/>
      <c r="W61" s="29"/>
      <c r="X61" s="29"/>
      <c r="Y61" s="29"/>
      <c r="Z61" s="29"/>
      <c r="AA61" s="29"/>
      <c r="AB61" s="29"/>
      <c r="AC61" s="29"/>
      <c r="AD61" s="29"/>
      <c r="AE61" s="29"/>
    </row>
    <row r="62" spans="1:31" ht="10.199999999999999">
      <c r="B62" s="17"/>
      <c r="L62" s="17"/>
    </row>
    <row r="63" spans="1:31" ht="10.199999999999999">
      <c r="B63" s="17"/>
      <c r="L63" s="17"/>
    </row>
    <row r="64" spans="1:31" ht="10.199999999999999">
      <c r="B64" s="17"/>
      <c r="L64" s="17"/>
    </row>
    <row r="65" spans="1:31" s="2" customFormat="1" ht="13.2">
      <c r="A65" s="29"/>
      <c r="B65" s="30"/>
      <c r="C65" s="29"/>
      <c r="D65" s="40" t="s">
        <v>53</v>
      </c>
      <c r="E65" s="43"/>
      <c r="F65" s="43"/>
      <c r="G65" s="40" t="s">
        <v>54</v>
      </c>
      <c r="H65" s="43"/>
      <c r="I65" s="43"/>
      <c r="J65" s="43"/>
      <c r="K65" s="43"/>
      <c r="L65" s="39"/>
      <c r="S65" s="29"/>
      <c r="T65" s="29"/>
      <c r="U65" s="29"/>
      <c r="V65" s="29"/>
      <c r="W65" s="29"/>
      <c r="X65" s="29"/>
      <c r="Y65" s="29"/>
      <c r="Z65" s="29"/>
      <c r="AA65" s="29"/>
      <c r="AB65" s="29"/>
      <c r="AC65" s="29"/>
      <c r="AD65" s="29"/>
      <c r="AE65" s="29"/>
    </row>
    <row r="66" spans="1:31" ht="10.199999999999999">
      <c r="B66" s="17"/>
      <c r="L66" s="17"/>
    </row>
    <row r="67" spans="1:31" ht="10.199999999999999">
      <c r="B67" s="17"/>
      <c r="L67" s="17"/>
    </row>
    <row r="68" spans="1:31" ht="10.199999999999999">
      <c r="B68" s="17"/>
      <c r="L68" s="17"/>
    </row>
    <row r="69" spans="1:31" ht="10.199999999999999">
      <c r="B69" s="17"/>
      <c r="L69" s="17"/>
    </row>
    <row r="70" spans="1:31" ht="10.199999999999999">
      <c r="B70" s="17"/>
      <c r="L70" s="17"/>
    </row>
    <row r="71" spans="1:31" ht="10.199999999999999">
      <c r="B71" s="17"/>
      <c r="L71" s="17"/>
    </row>
    <row r="72" spans="1:31" ht="10.199999999999999">
      <c r="B72" s="17"/>
      <c r="L72" s="17"/>
    </row>
    <row r="73" spans="1:31" ht="10.199999999999999">
      <c r="B73" s="17"/>
      <c r="L73" s="17"/>
    </row>
    <row r="74" spans="1:31" ht="10.199999999999999">
      <c r="B74" s="17"/>
      <c r="L74" s="17"/>
    </row>
    <row r="75" spans="1:31" ht="10.199999999999999">
      <c r="B75" s="17"/>
      <c r="L75" s="17"/>
    </row>
    <row r="76" spans="1:31" s="2" customFormat="1" ht="13.2">
      <c r="A76" s="29"/>
      <c r="B76" s="30"/>
      <c r="C76" s="29"/>
      <c r="D76" s="42" t="s">
        <v>51</v>
      </c>
      <c r="E76" s="32"/>
      <c r="F76" s="104" t="s">
        <v>52</v>
      </c>
      <c r="G76" s="42" t="s">
        <v>51</v>
      </c>
      <c r="H76" s="32"/>
      <c r="I76" s="32"/>
      <c r="J76" s="105" t="s">
        <v>52</v>
      </c>
      <c r="K76" s="32"/>
      <c r="L76" s="39"/>
      <c r="S76" s="29"/>
      <c r="T76" s="29"/>
      <c r="U76" s="29"/>
      <c r="V76" s="29"/>
      <c r="W76" s="29"/>
      <c r="X76" s="29"/>
      <c r="Y76" s="29"/>
      <c r="Z76" s="29"/>
      <c r="AA76" s="29"/>
      <c r="AB76" s="29"/>
      <c r="AC76" s="29"/>
      <c r="AD76" s="29"/>
      <c r="AE76" s="29"/>
    </row>
    <row r="77" spans="1:31" s="2" customFormat="1" ht="14.4" customHeight="1">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 customHeight="1">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 customHeight="1">
      <c r="A82" s="29"/>
      <c r="B82" s="30"/>
      <c r="C82" s="18" t="s">
        <v>97</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 customHeight="1">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c r="A84" s="29"/>
      <c r="B84" s="30"/>
      <c r="C84" s="24" t="s">
        <v>15</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4.4" customHeight="1">
      <c r="A85" s="29"/>
      <c r="B85" s="30"/>
      <c r="C85" s="29"/>
      <c r="D85" s="29"/>
      <c r="E85" s="212" t="str">
        <f>E7</f>
        <v>Stavebné úpravy sociálnych buniek na 1-5.NP objektu Karpatská 3116/9</v>
      </c>
      <c r="F85" s="213"/>
      <c r="G85" s="213"/>
      <c r="H85" s="213"/>
      <c r="I85" s="29"/>
      <c r="J85" s="29"/>
      <c r="K85" s="29"/>
      <c r="L85" s="39"/>
      <c r="S85" s="29"/>
      <c r="T85" s="29"/>
      <c r="U85" s="29"/>
      <c r="V85" s="29"/>
      <c r="W85" s="29"/>
      <c r="X85" s="29"/>
      <c r="Y85" s="29"/>
      <c r="Z85" s="29"/>
      <c r="AA85" s="29"/>
      <c r="AB85" s="29"/>
      <c r="AC85" s="29"/>
      <c r="AD85" s="29"/>
      <c r="AE85" s="29"/>
    </row>
    <row r="86" spans="1:47" s="2" customFormat="1" ht="12" customHeight="1">
      <c r="A86" s="29"/>
      <c r="B86" s="30"/>
      <c r="C86" s="24" t="s">
        <v>95</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4.4" customHeight="1">
      <c r="A87" s="29"/>
      <c r="B87" s="30"/>
      <c r="C87" s="29"/>
      <c r="D87" s="29"/>
      <c r="E87" s="173" t="str">
        <f>E9</f>
        <v>b2 - zdravotechnika</v>
      </c>
      <c r="F87" s="214"/>
      <c r="G87" s="214"/>
      <c r="H87" s="214"/>
      <c r="I87" s="29"/>
      <c r="J87" s="29"/>
      <c r="K87" s="29"/>
      <c r="L87" s="39"/>
      <c r="S87" s="29"/>
      <c r="T87" s="29"/>
      <c r="U87" s="29"/>
      <c r="V87" s="29"/>
      <c r="W87" s="29"/>
      <c r="X87" s="29"/>
      <c r="Y87" s="29"/>
      <c r="Z87" s="29"/>
      <c r="AA87" s="29"/>
      <c r="AB87" s="29"/>
      <c r="AC87" s="29"/>
      <c r="AD87" s="29"/>
      <c r="AE87" s="29"/>
    </row>
    <row r="88" spans="1:47" s="2" customFormat="1" ht="6.9" customHeight="1">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c r="A89" s="29"/>
      <c r="B89" s="30"/>
      <c r="C89" s="24" t="s">
        <v>19</v>
      </c>
      <c r="D89" s="29"/>
      <c r="E89" s="29"/>
      <c r="F89" s="22" t="str">
        <f>F12</f>
        <v xml:space="preserve"> </v>
      </c>
      <c r="G89" s="29"/>
      <c r="H89" s="29"/>
      <c r="I89" s="24" t="s">
        <v>21</v>
      </c>
      <c r="J89" s="52" t="str">
        <f>IF(J12="","",J12)</f>
        <v>31. 8. 2020</v>
      </c>
      <c r="K89" s="29"/>
      <c r="L89" s="39"/>
      <c r="S89" s="29"/>
      <c r="T89" s="29"/>
      <c r="U89" s="29"/>
      <c r="V89" s="29"/>
      <c r="W89" s="29"/>
      <c r="X89" s="29"/>
      <c r="Y89" s="29"/>
      <c r="Z89" s="29"/>
      <c r="AA89" s="29"/>
      <c r="AB89" s="29"/>
      <c r="AC89" s="29"/>
      <c r="AD89" s="29"/>
      <c r="AE89" s="29"/>
    </row>
    <row r="90" spans="1:47" s="2" customFormat="1" ht="6.9" customHeight="1">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6.4" customHeight="1">
      <c r="A91" s="29"/>
      <c r="B91" s="30"/>
      <c r="C91" s="24" t="s">
        <v>23</v>
      </c>
      <c r="D91" s="29"/>
      <c r="E91" s="29"/>
      <c r="F91" s="22" t="str">
        <f>E15</f>
        <v>Žilinský samosprávny kraj, Žilina</v>
      </c>
      <c r="G91" s="29"/>
      <c r="H91" s="29"/>
      <c r="I91" s="24" t="s">
        <v>29</v>
      </c>
      <c r="J91" s="27" t="str">
        <f>E21</f>
        <v>PROPORTION s.r.o., Žilina</v>
      </c>
      <c r="K91" s="29"/>
      <c r="L91" s="39"/>
      <c r="S91" s="29"/>
      <c r="T91" s="29"/>
      <c r="U91" s="29"/>
      <c r="V91" s="29"/>
      <c r="W91" s="29"/>
      <c r="X91" s="29"/>
      <c r="Y91" s="29"/>
      <c r="Z91" s="29"/>
      <c r="AA91" s="29"/>
      <c r="AB91" s="29"/>
      <c r="AC91" s="29"/>
      <c r="AD91" s="29"/>
      <c r="AE91" s="29"/>
    </row>
    <row r="92" spans="1:47" s="2" customFormat="1" ht="15.6" customHeight="1">
      <c r="A92" s="29"/>
      <c r="B92" s="30"/>
      <c r="C92" s="24" t="s">
        <v>27</v>
      </c>
      <c r="D92" s="29"/>
      <c r="E92" s="29"/>
      <c r="F92" s="22" t="str">
        <f>IF(E18="","",E18)</f>
        <v>Vyplň údaj</v>
      </c>
      <c r="G92" s="29"/>
      <c r="H92" s="29"/>
      <c r="I92" s="24" t="s">
        <v>32</v>
      </c>
      <c r="J92" s="27" t="str">
        <f>E24</f>
        <v>Ing. Kamil Baloga</v>
      </c>
      <c r="K92" s="29"/>
      <c r="L92" s="39"/>
      <c r="S92" s="29"/>
      <c r="T92" s="29"/>
      <c r="U92" s="29"/>
      <c r="V92" s="29"/>
      <c r="W92" s="29"/>
      <c r="X92" s="29"/>
      <c r="Y92" s="29"/>
      <c r="Z92" s="29"/>
      <c r="AA92" s="29"/>
      <c r="AB92" s="29"/>
      <c r="AC92" s="29"/>
      <c r="AD92" s="29"/>
      <c r="AE92" s="29"/>
    </row>
    <row r="93" spans="1:47" s="2" customFormat="1" ht="10.35" customHeight="1">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c r="A94" s="29"/>
      <c r="B94" s="30"/>
      <c r="C94" s="106" t="s">
        <v>98</v>
      </c>
      <c r="D94" s="98"/>
      <c r="E94" s="98"/>
      <c r="F94" s="98"/>
      <c r="G94" s="98"/>
      <c r="H94" s="98"/>
      <c r="I94" s="98"/>
      <c r="J94" s="107" t="s">
        <v>99</v>
      </c>
      <c r="K94" s="98"/>
      <c r="L94" s="39"/>
      <c r="S94" s="29"/>
      <c r="T94" s="29"/>
      <c r="U94" s="29"/>
      <c r="V94" s="29"/>
      <c r="W94" s="29"/>
      <c r="X94" s="29"/>
      <c r="Y94" s="29"/>
      <c r="Z94" s="29"/>
      <c r="AA94" s="29"/>
      <c r="AB94" s="29"/>
      <c r="AC94" s="29"/>
      <c r="AD94" s="29"/>
      <c r="AE94" s="29"/>
    </row>
    <row r="95" spans="1:47" s="2" customFormat="1" ht="10.35" customHeight="1">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8" customHeight="1">
      <c r="A96" s="29"/>
      <c r="B96" s="30"/>
      <c r="C96" s="108" t="s">
        <v>100</v>
      </c>
      <c r="D96" s="29"/>
      <c r="E96" s="29"/>
      <c r="F96" s="29"/>
      <c r="G96" s="29"/>
      <c r="H96" s="29"/>
      <c r="I96" s="29"/>
      <c r="J96" s="68">
        <f>J126</f>
        <v>0</v>
      </c>
      <c r="K96" s="29"/>
      <c r="L96" s="39"/>
      <c r="S96" s="29"/>
      <c r="T96" s="29"/>
      <c r="U96" s="29"/>
      <c r="V96" s="29"/>
      <c r="W96" s="29"/>
      <c r="X96" s="29"/>
      <c r="Y96" s="29"/>
      <c r="Z96" s="29"/>
      <c r="AA96" s="29"/>
      <c r="AB96" s="29"/>
      <c r="AC96" s="29"/>
      <c r="AD96" s="29"/>
      <c r="AE96" s="29"/>
      <c r="AU96" s="14" t="s">
        <v>101</v>
      </c>
    </row>
    <row r="97" spans="1:31" s="9" customFormat="1" ht="24.9" customHeight="1">
      <c r="B97" s="109"/>
      <c r="D97" s="110" t="s">
        <v>544</v>
      </c>
      <c r="E97" s="111"/>
      <c r="F97" s="111"/>
      <c r="G97" s="111"/>
      <c r="H97" s="111"/>
      <c r="I97" s="111"/>
      <c r="J97" s="112">
        <f>J127</f>
        <v>0</v>
      </c>
      <c r="L97" s="109"/>
    </row>
    <row r="98" spans="1:31" s="10" customFormat="1" ht="19.95" customHeight="1">
      <c r="B98" s="113"/>
      <c r="D98" s="114" t="s">
        <v>545</v>
      </c>
      <c r="E98" s="115"/>
      <c r="F98" s="115"/>
      <c r="G98" s="115"/>
      <c r="H98" s="115"/>
      <c r="I98" s="115"/>
      <c r="J98" s="116">
        <f>J128</f>
        <v>0</v>
      </c>
      <c r="L98" s="113"/>
    </row>
    <row r="99" spans="1:31" s="10" customFormat="1" ht="19.95" customHeight="1">
      <c r="B99" s="113"/>
      <c r="D99" s="114" t="s">
        <v>546</v>
      </c>
      <c r="E99" s="115"/>
      <c r="F99" s="115"/>
      <c r="G99" s="115"/>
      <c r="H99" s="115"/>
      <c r="I99" s="115"/>
      <c r="J99" s="116">
        <f>J130</f>
        <v>0</v>
      </c>
      <c r="L99" s="113"/>
    </row>
    <row r="100" spans="1:31" s="9" customFormat="1" ht="24.9" customHeight="1">
      <c r="B100" s="109"/>
      <c r="D100" s="110" t="s">
        <v>547</v>
      </c>
      <c r="E100" s="111"/>
      <c r="F100" s="111"/>
      <c r="G100" s="111"/>
      <c r="H100" s="111"/>
      <c r="I100" s="111"/>
      <c r="J100" s="112">
        <f>J136</f>
        <v>0</v>
      </c>
      <c r="L100" s="109"/>
    </row>
    <row r="101" spans="1:31" s="10" customFormat="1" ht="19.95" customHeight="1">
      <c r="B101" s="113"/>
      <c r="D101" s="114" t="s">
        <v>548</v>
      </c>
      <c r="E101" s="115"/>
      <c r="F101" s="115"/>
      <c r="G101" s="115"/>
      <c r="H101" s="115"/>
      <c r="I101" s="115"/>
      <c r="J101" s="116">
        <f>J137</f>
        <v>0</v>
      </c>
      <c r="L101" s="113"/>
    </row>
    <row r="102" spans="1:31" s="10" customFormat="1" ht="19.95" customHeight="1">
      <c r="B102" s="113"/>
      <c r="D102" s="114" t="s">
        <v>549</v>
      </c>
      <c r="E102" s="115"/>
      <c r="F102" s="115"/>
      <c r="G102" s="115"/>
      <c r="H102" s="115"/>
      <c r="I102" s="115"/>
      <c r="J102" s="116">
        <f>J147</f>
        <v>0</v>
      </c>
      <c r="L102" s="113"/>
    </row>
    <row r="103" spans="1:31" s="10" customFormat="1" ht="19.95" customHeight="1">
      <c r="B103" s="113"/>
      <c r="D103" s="114" t="s">
        <v>550</v>
      </c>
      <c r="E103" s="115"/>
      <c r="F103" s="115"/>
      <c r="G103" s="115"/>
      <c r="H103" s="115"/>
      <c r="I103" s="115"/>
      <c r="J103" s="116">
        <f>J163</f>
        <v>0</v>
      </c>
      <c r="L103" s="113"/>
    </row>
    <row r="104" spans="1:31" s="10" customFormat="1" ht="19.95" customHeight="1">
      <c r="B104" s="113"/>
      <c r="D104" s="114" t="s">
        <v>551</v>
      </c>
      <c r="E104" s="115"/>
      <c r="F104" s="115"/>
      <c r="G104" s="115"/>
      <c r="H104" s="115"/>
      <c r="I104" s="115"/>
      <c r="J104" s="116">
        <f>J195</f>
        <v>0</v>
      </c>
      <c r="L104" s="113"/>
    </row>
    <row r="105" spans="1:31" s="10" customFormat="1" ht="19.95" customHeight="1">
      <c r="B105" s="113"/>
      <c r="D105" s="114" t="s">
        <v>552</v>
      </c>
      <c r="E105" s="115"/>
      <c r="F105" s="115"/>
      <c r="G105" s="115"/>
      <c r="H105" s="115"/>
      <c r="I105" s="115"/>
      <c r="J105" s="116">
        <f>J226</f>
        <v>0</v>
      </c>
      <c r="L105" s="113"/>
    </row>
    <row r="106" spans="1:31" s="9" customFormat="1" ht="24.9" customHeight="1">
      <c r="B106" s="109"/>
      <c r="D106" s="110" t="s">
        <v>553</v>
      </c>
      <c r="E106" s="111"/>
      <c r="F106" s="111"/>
      <c r="G106" s="111"/>
      <c r="H106" s="111"/>
      <c r="I106" s="111"/>
      <c r="J106" s="112">
        <f>J230</f>
        <v>0</v>
      </c>
      <c r="L106" s="109"/>
    </row>
    <row r="107" spans="1:31" s="2" customFormat="1" ht="21.75" customHeight="1">
      <c r="A107" s="29"/>
      <c r="B107" s="30"/>
      <c r="C107" s="29"/>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6.9" customHeight="1">
      <c r="A108" s="29"/>
      <c r="B108" s="44"/>
      <c r="C108" s="45"/>
      <c r="D108" s="45"/>
      <c r="E108" s="45"/>
      <c r="F108" s="45"/>
      <c r="G108" s="45"/>
      <c r="H108" s="45"/>
      <c r="I108" s="45"/>
      <c r="J108" s="45"/>
      <c r="K108" s="45"/>
      <c r="L108" s="39"/>
      <c r="S108" s="29"/>
      <c r="T108" s="29"/>
      <c r="U108" s="29"/>
      <c r="V108" s="29"/>
      <c r="W108" s="29"/>
      <c r="X108" s="29"/>
      <c r="Y108" s="29"/>
      <c r="Z108" s="29"/>
      <c r="AA108" s="29"/>
      <c r="AB108" s="29"/>
      <c r="AC108" s="29"/>
      <c r="AD108" s="29"/>
      <c r="AE108" s="29"/>
    </row>
    <row r="112" spans="1:31" s="2" customFormat="1" ht="6.9" customHeight="1">
      <c r="A112" s="29"/>
      <c r="B112" s="46"/>
      <c r="C112" s="47"/>
      <c r="D112" s="47"/>
      <c r="E112" s="47"/>
      <c r="F112" s="47"/>
      <c r="G112" s="47"/>
      <c r="H112" s="47"/>
      <c r="I112" s="47"/>
      <c r="J112" s="47"/>
      <c r="K112" s="47"/>
      <c r="L112" s="39"/>
      <c r="S112" s="29"/>
      <c r="T112" s="29"/>
      <c r="U112" s="29"/>
      <c r="V112" s="29"/>
      <c r="W112" s="29"/>
      <c r="X112" s="29"/>
      <c r="Y112" s="29"/>
      <c r="Z112" s="29"/>
      <c r="AA112" s="29"/>
      <c r="AB112" s="29"/>
      <c r="AC112" s="29"/>
      <c r="AD112" s="29"/>
      <c r="AE112" s="29"/>
    </row>
    <row r="113" spans="1:63" s="2" customFormat="1" ht="24.9" customHeight="1">
      <c r="A113" s="29"/>
      <c r="B113" s="30"/>
      <c r="C113" s="18" t="s">
        <v>119</v>
      </c>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3" s="2" customFormat="1" ht="6.9" customHeight="1">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3" s="2" customFormat="1" ht="12" customHeight="1">
      <c r="A115" s="29"/>
      <c r="B115" s="30"/>
      <c r="C115" s="24" t="s">
        <v>15</v>
      </c>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3" s="2" customFormat="1" ht="14.4" customHeight="1">
      <c r="A116" s="29"/>
      <c r="B116" s="30"/>
      <c r="C116" s="29"/>
      <c r="D116" s="29"/>
      <c r="E116" s="212" t="str">
        <f>E7</f>
        <v>Stavebné úpravy sociálnych buniek na 1-5.NP objektu Karpatská 3116/9</v>
      </c>
      <c r="F116" s="213"/>
      <c r="G116" s="213"/>
      <c r="H116" s="213"/>
      <c r="I116" s="29"/>
      <c r="J116" s="29"/>
      <c r="K116" s="29"/>
      <c r="L116" s="39"/>
      <c r="S116" s="29"/>
      <c r="T116" s="29"/>
      <c r="U116" s="29"/>
      <c r="V116" s="29"/>
      <c r="W116" s="29"/>
      <c r="X116" s="29"/>
      <c r="Y116" s="29"/>
      <c r="Z116" s="29"/>
      <c r="AA116" s="29"/>
      <c r="AB116" s="29"/>
      <c r="AC116" s="29"/>
      <c r="AD116" s="29"/>
      <c r="AE116" s="29"/>
    </row>
    <row r="117" spans="1:63" s="2" customFormat="1" ht="12" customHeight="1">
      <c r="A117" s="29"/>
      <c r="B117" s="30"/>
      <c r="C117" s="24" t="s">
        <v>95</v>
      </c>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3" s="2" customFormat="1" ht="14.4" customHeight="1">
      <c r="A118" s="29"/>
      <c r="B118" s="30"/>
      <c r="C118" s="29"/>
      <c r="D118" s="29"/>
      <c r="E118" s="173" t="str">
        <f>E9</f>
        <v>b2 - zdravotechnika</v>
      </c>
      <c r="F118" s="214"/>
      <c r="G118" s="214"/>
      <c r="H118" s="214"/>
      <c r="I118" s="29"/>
      <c r="J118" s="29"/>
      <c r="K118" s="29"/>
      <c r="L118" s="39"/>
      <c r="S118" s="29"/>
      <c r="T118" s="29"/>
      <c r="U118" s="29"/>
      <c r="V118" s="29"/>
      <c r="W118" s="29"/>
      <c r="X118" s="29"/>
      <c r="Y118" s="29"/>
      <c r="Z118" s="29"/>
      <c r="AA118" s="29"/>
      <c r="AB118" s="29"/>
      <c r="AC118" s="29"/>
      <c r="AD118" s="29"/>
      <c r="AE118" s="29"/>
    </row>
    <row r="119" spans="1:63" s="2" customFormat="1" ht="6.9" customHeight="1">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3" s="2" customFormat="1" ht="12" customHeight="1">
      <c r="A120" s="29"/>
      <c r="B120" s="30"/>
      <c r="C120" s="24" t="s">
        <v>19</v>
      </c>
      <c r="D120" s="29"/>
      <c r="E120" s="29"/>
      <c r="F120" s="22" t="str">
        <f>F12</f>
        <v xml:space="preserve"> </v>
      </c>
      <c r="G120" s="29"/>
      <c r="H120" s="29"/>
      <c r="I120" s="24" t="s">
        <v>21</v>
      </c>
      <c r="J120" s="52" t="str">
        <f>IF(J12="","",J12)</f>
        <v>31. 8. 2020</v>
      </c>
      <c r="K120" s="29"/>
      <c r="L120" s="39"/>
      <c r="S120" s="29"/>
      <c r="T120" s="29"/>
      <c r="U120" s="29"/>
      <c r="V120" s="29"/>
      <c r="W120" s="29"/>
      <c r="X120" s="29"/>
      <c r="Y120" s="29"/>
      <c r="Z120" s="29"/>
      <c r="AA120" s="29"/>
      <c r="AB120" s="29"/>
      <c r="AC120" s="29"/>
      <c r="AD120" s="29"/>
      <c r="AE120" s="29"/>
    </row>
    <row r="121" spans="1:63" s="2" customFormat="1" ht="6.9" customHeight="1">
      <c r="A121" s="29"/>
      <c r="B121" s="30"/>
      <c r="C121" s="29"/>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63" s="2" customFormat="1" ht="26.4" customHeight="1">
      <c r="A122" s="29"/>
      <c r="B122" s="30"/>
      <c r="C122" s="24" t="s">
        <v>23</v>
      </c>
      <c r="D122" s="29"/>
      <c r="E122" s="29"/>
      <c r="F122" s="22" t="str">
        <f>E15</f>
        <v>Žilinský samosprávny kraj, Žilina</v>
      </c>
      <c r="G122" s="29"/>
      <c r="H122" s="29"/>
      <c r="I122" s="24" t="s">
        <v>29</v>
      </c>
      <c r="J122" s="27" t="str">
        <f>E21</f>
        <v>PROPORTION s.r.o., Žilina</v>
      </c>
      <c r="K122" s="29"/>
      <c r="L122" s="39"/>
      <c r="S122" s="29"/>
      <c r="T122" s="29"/>
      <c r="U122" s="29"/>
      <c r="V122" s="29"/>
      <c r="W122" s="29"/>
      <c r="X122" s="29"/>
      <c r="Y122" s="29"/>
      <c r="Z122" s="29"/>
      <c r="AA122" s="29"/>
      <c r="AB122" s="29"/>
      <c r="AC122" s="29"/>
      <c r="AD122" s="29"/>
      <c r="AE122" s="29"/>
    </row>
    <row r="123" spans="1:63" s="2" customFormat="1" ht="15.6" customHeight="1">
      <c r="A123" s="29"/>
      <c r="B123" s="30"/>
      <c r="C123" s="24" t="s">
        <v>27</v>
      </c>
      <c r="D123" s="29"/>
      <c r="E123" s="29"/>
      <c r="F123" s="22" t="str">
        <f>IF(E18="","",E18)</f>
        <v>Vyplň údaj</v>
      </c>
      <c r="G123" s="29"/>
      <c r="H123" s="29"/>
      <c r="I123" s="24" t="s">
        <v>32</v>
      </c>
      <c r="J123" s="27" t="str">
        <f>E24</f>
        <v>Ing. Kamil Baloga</v>
      </c>
      <c r="K123" s="29"/>
      <c r="L123" s="39"/>
      <c r="S123" s="29"/>
      <c r="T123" s="29"/>
      <c r="U123" s="29"/>
      <c r="V123" s="29"/>
      <c r="W123" s="29"/>
      <c r="X123" s="29"/>
      <c r="Y123" s="29"/>
      <c r="Z123" s="29"/>
      <c r="AA123" s="29"/>
      <c r="AB123" s="29"/>
      <c r="AC123" s="29"/>
      <c r="AD123" s="29"/>
      <c r="AE123" s="29"/>
    </row>
    <row r="124" spans="1:63" s="2" customFormat="1" ht="10.35" customHeight="1">
      <c r="A124" s="29"/>
      <c r="B124" s="30"/>
      <c r="C124" s="29"/>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63" s="11" customFormat="1" ht="29.25" customHeight="1">
      <c r="A125" s="117"/>
      <c r="B125" s="118"/>
      <c r="C125" s="119" t="s">
        <v>120</v>
      </c>
      <c r="D125" s="120" t="s">
        <v>61</v>
      </c>
      <c r="E125" s="120" t="s">
        <v>57</v>
      </c>
      <c r="F125" s="120" t="s">
        <v>58</v>
      </c>
      <c r="G125" s="120" t="s">
        <v>121</v>
      </c>
      <c r="H125" s="120" t="s">
        <v>122</v>
      </c>
      <c r="I125" s="120" t="s">
        <v>123</v>
      </c>
      <c r="J125" s="121" t="s">
        <v>99</v>
      </c>
      <c r="K125" s="122" t="s">
        <v>124</v>
      </c>
      <c r="L125" s="123"/>
      <c r="M125" s="59" t="s">
        <v>1</v>
      </c>
      <c r="N125" s="60" t="s">
        <v>40</v>
      </c>
      <c r="O125" s="60" t="s">
        <v>125</v>
      </c>
      <c r="P125" s="60" t="s">
        <v>126</v>
      </c>
      <c r="Q125" s="60" t="s">
        <v>127</v>
      </c>
      <c r="R125" s="60" t="s">
        <v>128</v>
      </c>
      <c r="S125" s="60" t="s">
        <v>129</v>
      </c>
      <c r="T125" s="61" t="s">
        <v>130</v>
      </c>
      <c r="U125" s="117"/>
      <c r="V125" s="117"/>
      <c r="W125" s="117"/>
      <c r="X125" s="117"/>
      <c r="Y125" s="117"/>
      <c r="Z125" s="117"/>
      <c r="AA125" s="117"/>
      <c r="AB125" s="117"/>
      <c r="AC125" s="117"/>
      <c r="AD125" s="117"/>
      <c r="AE125" s="117"/>
    </row>
    <row r="126" spans="1:63" s="2" customFormat="1" ht="22.8" customHeight="1">
      <c r="A126" s="29"/>
      <c r="B126" s="30"/>
      <c r="C126" s="66" t="s">
        <v>100</v>
      </c>
      <c r="D126" s="29"/>
      <c r="E126" s="29"/>
      <c r="F126" s="29"/>
      <c r="G126" s="29"/>
      <c r="H126" s="29"/>
      <c r="I126" s="29"/>
      <c r="J126" s="124">
        <f>BK126</f>
        <v>0</v>
      </c>
      <c r="K126" s="29"/>
      <c r="L126" s="30"/>
      <c r="M126" s="62"/>
      <c r="N126" s="53"/>
      <c r="O126" s="63"/>
      <c r="P126" s="125">
        <f>P127+P136+P230</f>
        <v>0</v>
      </c>
      <c r="Q126" s="63"/>
      <c r="R126" s="125">
        <f>R127+R136+R230</f>
        <v>0</v>
      </c>
      <c r="S126" s="63"/>
      <c r="T126" s="126">
        <f>T127+T136+T230</f>
        <v>0</v>
      </c>
      <c r="U126" s="29"/>
      <c r="V126" s="29"/>
      <c r="W126" s="29"/>
      <c r="X126" s="29"/>
      <c r="Y126" s="29"/>
      <c r="Z126" s="29"/>
      <c r="AA126" s="29"/>
      <c r="AB126" s="29"/>
      <c r="AC126" s="29"/>
      <c r="AD126" s="29"/>
      <c r="AE126" s="29"/>
      <c r="AT126" s="14" t="s">
        <v>75</v>
      </c>
      <c r="AU126" s="14" t="s">
        <v>101</v>
      </c>
      <c r="BK126" s="127">
        <f>BK127+BK136+BK230</f>
        <v>0</v>
      </c>
    </row>
    <row r="127" spans="1:63" s="12" customFormat="1" ht="25.95" customHeight="1">
      <c r="B127" s="128"/>
      <c r="D127" s="129" t="s">
        <v>75</v>
      </c>
      <c r="E127" s="130" t="s">
        <v>131</v>
      </c>
      <c r="F127" s="130" t="s">
        <v>554</v>
      </c>
      <c r="I127" s="131"/>
      <c r="J127" s="132">
        <f>BK127</f>
        <v>0</v>
      </c>
      <c r="L127" s="128"/>
      <c r="M127" s="133"/>
      <c r="N127" s="134"/>
      <c r="O127" s="134"/>
      <c r="P127" s="135">
        <f>P128+P130</f>
        <v>0</v>
      </c>
      <c r="Q127" s="134"/>
      <c r="R127" s="135">
        <f>R128+R130</f>
        <v>0</v>
      </c>
      <c r="S127" s="134"/>
      <c r="T127" s="136">
        <f>T128+T130</f>
        <v>0</v>
      </c>
      <c r="AR127" s="129" t="s">
        <v>84</v>
      </c>
      <c r="AT127" s="137" t="s">
        <v>75</v>
      </c>
      <c r="AU127" s="137" t="s">
        <v>76</v>
      </c>
      <c r="AY127" s="129" t="s">
        <v>133</v>
      </c>
      <c r="BK127" s="138">
        <f>BK128+BK130</f>
        <v>0</v>
      </c>
    </row>
    <row r="128" spans="1:63" s="12" customFormat="1" ht="22.8" customHeight="1">
      <c r="B128" s="128"/>
      <c r="D128" s="129" t="s">
        <v>75</v>
      </c>
      <c r="E128" s="139" t="s">
        <v>134</v>
      </c>
      <c r="F128" s="139" t="s">
        <v>555</v>
      </c>
      <c r="I128" s="131"/>
      <c r="J128" s="140">
        <f>BK128</f>
        <v>0</v>
      </c>
      <c r="L128" s="128"/>
      <c r="M128" s="133"/>
      <c r="N128" s="134"/>
      <c r="O128" s="134"/>
      <c r="P128" s="135">
        <f>P129</f>
        <v>0</v>
      </c>
      <c r="Q128" s="134"/>
      <c r="R128" s="135">
        <f>R129</f>
        <v>0</v>
      </c>
      <c r="S128" s="134"/>
      <c r="T128" s="136">
        <f>T129</f>
        <v>0</v>
      </c>
      <c r="AR128" s="129" t="s">
        <v>84</v>
      </c>
      <c r="AT128" s="137" t="s">
        <v>75</v>
      </c>
      <c r="AU128" s="137" t="s">
        <v>84</v>
      </c>
      <c r="AY128" s="129" t="s">
        <v>133</v>
      </c>
      <c r="BK128" s="138">
        <f>BK129</f>
        <v>0</v>
      </c>
    </row>
    <row r="129" spans="1:65" s="2" customFormat="1" ht="13.8" customHeight="1">
      <c r="A129" s="29"/>
      <c r="B129" s="141"/>
      <c r="C129" s="142" t="s">
        <v>84</v>
      </c>
      <c r="D129" s="142" t="s">
        <v>136</v>
      </c>
      <c r="E129" s="143" t="s">
        <v>556</v>
      </c>
      <c r="F129" s="144" t="s">
        <v>557</v>
      </c>
      <c r="G129" s="145" t="s">
        <v>558</v>
      </c>
      <c r="H129" s="146">
        <v>4</v>
      </c>
      <c r="I129" s="147"/>
      <c r="J129" s="148">
        <f>ROUND(I129*H129,2)</f>
        <v>0</v>
      </c>
      <c r="K129" s="149"/>
      <c r="L129" s="30"/>
      <c r="M129" s="150" t="s">
        <v>1</v>
      </c>
      <c r="N129" s="151" t="s">
        <v>42</v>
      </c>
      <c r="O129" s="55"/>
      <c r="P129" s="152">
        <f>O129*H129</f>
        <v>0</v>
      </c>
      <c r="Q129" s="152">
        <v>0</v>
      </c>
      <c r="R129" s="152">
        <f>Q129*H129</f>
        <v>0</v>
      </c>
      <c r="S129" s="152">
        <v>0</v>
      </c>
      <c r="T129" s="153">
        <f>S129*H129</f>
        <v>0</v>
      </c>
      <c r="U129" s="29"/>
      <c r="V129" s="29"/>
      <c r="W129" s="29"/>
      <c r="X129" s="29"/>
      <c r="Y129" s="29"/>
      <c r="Z129" s="29"/>
      <c r="AA129" s="29"/>
      <c r="AB129" s="29"/>
      <c r="AC129" s="29"/>
      <c r="AD129" s="29"/>
      <c r="AE129" s="29"/>
      <c r="AR129" s="154" t="s">
        <v>140</v>
      </c>
      <c r="AT129" s="154" t="s">
        <v>136</v>
      </c>
      <c r="AU129" s="154" t="s">
        <v>141</v>
      </c>
      <c r="AY129" s="14" t="s">
        <v>133</v>
      </c>
      <c r="BE129" s="155">
        <f>IF(N129="základná",J129,0)</f>
        <v>0</v>
      </c>
      <c r="BF129" s="155">
        <f>IF(N129="znížená",J129,0)</f>
        <v>0</v>
      </c>
      <c r="BG129" s="155">
        <f>IF(N129="zákl. prenesená",J129,0)</f>
        <v>0</v>
      </c>
      <c r="BH129" s="155">
        <f>IF(N129="zníž. prenesená",J129,0)</f>
        <v>0</v>
      </c>
      <c r="BI129" s="155">
        <f>IF(N129="nulová",J129,0)</f>
        <v>0</v>
      </c>
      <c r="BJ129" s="14" t="s">
        <v>141</v>
      </c>
      <c r="BK129" s="155">
        <f>ROUND(I129*H129,2)</f>
        <v>0</v>
      </c>
      <c r="BL129" s="14" t="s">
        <v>140</v>
      </c>
      <c r="BM129" s="154" t="s">
        <v>140</v>
      </c>
    </row>
    <row r="130" spans="1:65" s="12" customFormat="1" ht="22.8" customHeight="1">
      <c r="B130" s="128"/>
      <c r="D130" s="129" t="s">
        <v>75</v>
      </c>
      <c r="E130" s="139" t="s">
        <v>171</v>
      </c>
      <c r="F130" s="139" t="s">
        <v>559</v>
      </c>
      <c r="I130" s="131"/>
      <c r="J130" s="140">
        <f>BK130</f>
        <v>0</v>
      </c>
      <c r="L130" s="128"/>
      <c r="M130" s="133"/>
      <c r="N130" s="134"/>
      <c r="O130" s="134"/>
      <c r="P130" s="135">
        <f>SUM(P131:P135)</f>
        <v>0</v>
      </c>
      <c r="Q130" s="134"/>
      <c r="R130" s="135">
        <f>SUM(R131:R135)</f>
        <v>0</v>
      </c>
      <c r="S130" s="134"/>
      <c r="T130" s="136">
        <f>SUM(T131:T135)</f>
        <v>0</v>
      </c>
      <c r="AR130" s="129" t="s">
        <v>84</v>
      </c>
      <c r="AT130" s="137" t="s">
        <v>75</v>
      </c>
      <c r="AU130" s="137" t="s">
        <v>84</v>
      </c>
      <c r="AY130" s="129" t="s">
        <v>133</v>
      </c>
      <c r="BK130" s="138">
        <f>SUM(BK131:BK135)</f>
        <v>0</v>
      </c>
    </row>
    <row r="131" spans="1:65" s="2" customFormat="1" ht="13.8" customHeight="1">
      <c r="A131" s="29"/>
      <c r="B131" s="141"/>
      <c r="C131" s="142" t="s">
        <v>141</v>
      </c>
      <c r="D131" s="142" t="s">
        <v>136</v>
      </c>
      <c r="E131" s="143" t="s">
        <v>222</v>
      </c>
      <c r="F131" s="144" t="s">
        <v>560</v>
      </c>
      <c r="G131" s="145" t="s">
        <v>224</v>
      </c>
      <c r="H131" s="146">
        <v>0.5</v>
      </c>
      <c r="I131" s="147"/>
      <c r="J131" s="148">
        <f>ROUND(I131*H131,2)</f>
        <v>0</v>
      </c>
      <c r="K131" s="149"/>
      <c r="L131" s="30"/>
      <c r="M131" s="150" t="s">
        <v>1</v>
      </c>
      <c r="N131" s="151" t="s">
        <v>42</v>
      </c>
      <c r="O131" s="55"/>
      <c r="P131" s="152">
        <f>O131*H131</f>
        <v>0</v>
      </c>
      <c r="Q131" s="152">
        <v>0</v>
      </c>
      <c r="R131" s="152">
        <f>Q131*H131</f>
        <v>0</v>
      </c>
      <c r="S131" s="152">
        <v>0</v>
      </c>
      <c r="T131" s="153">
        <f>S131*H131</f>
        <v>0</v>
      </c>
      <c r="U131" s="29"/>
      <c r="V131" s="29"/>
      <c r="W131" s="29"/>
      <c r="X131" s="29"/>
      <c r="Y131" s="29"/>
      <c r="Z131" s="29"/>
      <c r="AA131" s="29"/>
      <c r="AB131" s="29"/>
      <c r="AC131" s="29"/>
      <c r="AD131" s="29"/>
      <c r="AE131" s="29"/>
      <c r="AR131" s="154" t="s">
        <v>140</v>
      </c>
      <c r="AT131" s="154" t="s">
        <v>136</v>
      </c>
      <c r="AU131" s="154" t="s">
        <v>141</v>
      </c>
      <c r="AY131" s="14" t="s">
        <v>133</v>
      </c>
      <c r="BE131" s="155">
        <f>IF(N131="základná",J131,0)</f>
        <v>0</v>
      </c>
      <c r="BF131" s="155">
        <f>IF(N131="znížená",J131,0)</f>
        <v>0</v>
      </c>
      <c r="BG131" s="155">
        <f>IF(N131="zákl. prenesená",J131,0)</f>
        <v>0</v>
      </c>
      <c r="BH131" s="155">
        <f>IF(N131="zníž. prenesená",J131,0)</f>
        <v>0</v>
      </c>
      <c r="BI131" s="155">
        <f>IF(N131="nulová",J131,0)</f>
        <v>0</v>
      </c>
      <c r="BJ131" s="14" t="s">
        <v>141</v>
      </c>
      <c r="BK131" s="155">
        <f>ROUND(I131*H131,2)</f>
        <v>0</v>
      </c>
      <c r="BL131" s="14" t="s">
        <v>140</v>
      </c>
      <c r="BM131" s="154" t="s">
        <v>177</v>
      </c>
    </row>
    <row r="132" spans="1:65" s="2" customFormat="1" ht="13.8" customHeight="1">
      <c r="A132" s="29"/>
      <c r="B132" s="141"/>
      <c r="C132" s="142" t="s">
        <v>134</v>
      </c>
      <c r="D132" s="142" t="s">
        <v>136</v>
      </c>
      <c r="E132" s="143" t="s">
        <v>227</v>
      </c>
      <c r="F132" s="144" t="s">
        <v>561</v>
      </c>
      <c r="G132" s="145" t="s">
        <v>224</v>
      </c>
      <c r="H132" s="146">
        <v>0.5</v>
      </c>
      <c r="I132" s="147"/>
      <c r="J132" s="148">
        <f>ROUND(I132*H132,2)</f>
        <v>0</v>
      </c>
      <c r="K132" s="149"/>
      <c r="L132" s="30"/>
      <c r="M132" s="150" t="s">
        <v>1</v>
      </c>
      <c r="N132" s="151" t="s">
        <v>42</v>
      </c>
      <c r="O132" s="55"/>
      <c r="P132" s="152">
        <f>O132*H132</f>
        <v>0</v>
      </c>
      <c r="Q132" s="152">
        <v>0</v>
      </c>
      <c r="R132" s="152">
        <f>Q132*H132</f>
        <v>0</v>
      </c>
      <c r="S132" s="152">
        <v>0</v>
      </c>
      <c r="T132" s="153">
        <f>S132*H132</f>
        <v>0</v>
      </c>
      <c r="U132" s="29"/>
      <c r="V132" s="29"/>
      <c r="W132" s="29"/>
      <c r="X132" s="29"/>
      <c r="Y132" s="29"/>
      <c r="Z132" s="29"/>
      <c r="AA132" s="29"/>
      <c r="AB132" s="29"/>
      <c r="AC132" s="29"/>
      <c r="AD132" s="29"/>
      <c r="AE132" s="29"/>
      <c r="AR132" s="154" t="s">
        <v>140</v>
      </c>
      <c r="AT132" s="154" t="s">
        <v>136</v>
      </c>
      <c r="AU132" s="154" t="s">
        <v>141</v>
      </c>
      <c r="AY132" s="14" t="s">
        <v>133</v>
      </c>
      <c r="BE132" s="155">
        <f>IF(N132="základná",J132,0)</f>
        <v>0</v>
      </c>
      <c r="BF132" s="155">
        <f>IF(N132="znížená",J132,0)</f>
        <v>0</v>
      </c>
      <c r="BG132" s="155">
        <f>IF(N132="zákl. prenesená",J132,0)</f>
        <v>0</v>
      </c>
      <c r="BH132" s="155">
        <f>IF(N132="zníž. prenesená",J132,0)</f>
        <v>0</v>
      </c>
      <c r="BI132" s="155">
        <f>IF(N132="nulová",J132,0)</f>
        <v>0</v>
      </c>
      <c r="BJ132" s="14" t="s">
        <v>141</v>
      </c>
      <c r="BK132" s="155">
        <f>ROUND(I132*H132,2)</f>
        <v>0</v>
      </c>
      <c r="BL132" s="14" t="s">
        <v>140</v>
      </c>
      <c r="BM132" s="154" t="s">
        <v>185</v>
      </c>
    </row>
    <row r="133" spans="1:65" s="2" customFormat="1" ht="13.8" customHeight="1">
      <c r="A133" s="29"/>
      <c r="B133" s="141"/>
      <c r="C133" s="142" t="s">
        <v>140</v>
      </c>
      <c r="D133" s="142" t="s">
        <v>136</v>
      </c>
      <c r="E133" s="143" t="s">
        <v>231</v>
      </c>
      <c r="F133" s="144" t="s">
        <v>232</v>
      </c>
      <c r="G133" s="145" t="s">
        <v>224</v>
      </c>
      <c r="H133" s="146">
        <v>0.5</v>
      </c>
      <c r="I133" s="147"/>
      <c r="J133" s="148">
        <f>ROUND(I133*H133,2)</f>
        <v>0</v>
      </c>
      <c r="K133" s="149"/>
      <c r="L133" s="30"/>
      <c r="M133" s="150" t="s">
        <v>1</v>
      </c>
      <c r="N133" s="151" t="s">
        <v>42</v>
      </c>
      <c r="O133" s="55"/>
      <c r="P133" s="152">
        <f>O133*H133</f>
        <v>0</v>
      </c>
      <c r="Q133" s="152">
        <v>0</v>
      </c>
      <c r="R133" s="152">
        <f>Q133*H133</f>
        <v>0</v>
      </c>
      <c r="S133" s="152">
        <v>0</v>
      </c>
      <c r="T133" s="153">
        <f>S133*H133</f>
        <v>0</v>
      </c>
      <c r="U133" s="29"/>
      <c r="V133" s="29"/>
      <c r="W133" s="29"/>
      <c r="X133" s="29"/>
      <c r="Y133" s="29"/>
      <c r="Z133" s="29"/>
      <c r="AA133" s="29"/>
      <c r="AB133" s="29"/>
      <c r="AC133" s="29"/>
      <c r="AD133" s="29"/>
      <c r="AE133" s="29"/>
      <c r="AR133" s="154" t="s">
        <v>140</v>
      </c>
      <c r="AT133" s="154" t="s">
        <v>136</v>
      </c>
      <c r="AU133" s="154" t="s">
        <v>141</v>
      </c>
      <c r="AY133" s="14" t="s">
        <v>133</v>
      </c>
      <c r="BE133" s="155">
        <f>IF(N133="základná",J133,0)</f>
        <v>0</v>
      </c>
      <c r="BF133" s="155">
        <f>IF(N133="znížená",J133,0)</f>
        <v>0</v>
      </c>
      <c r="BG133" s="155">
        <f>IF(N133="zákl. prenesená",J133,0)</f>
        <v>0</v>
      </c>
      <c r="BH133" s="155">
        <f>IF(N133="zníž. prenesená",J133,0)</f>
        <v>0</v>
      </c>
      <c r="BI133" s="155">
        <f>IF(N133="nulová",J133,0)</f>
        <v>0</v>
      </c>
      <c r="BJ133" s="14" t="s">
        <v>141</v>
      </c>
      <c r="BK133" s="155">
        <f>ROUND(I133*H133,2)</f>
        <v>0</v>
      </c>
      <c r="BL133" s="14" t="s">
        <v>140</v>
      </c>
      <c r="BM133" s="154" t="s">
        <v>194</v>
      </c>
    </row>
    <row r="134" spans="1:65" s="2" customFormat="1" ht="22.2" customHeight="1">
      <c r="A134" s="29"/>
      <c r="B134" s="141"/>
      <c r="C134" s="142" t="s">
        <v>156</v>
      </c>
      <c r="D134" s="142" t="s">
        <v>136</v>
      </c>
      <c r="E134" s="143" t="s">
        <v>239</v>
      </c>
      <c r="F134" s="144" t="s">
        <v>240</v>
      </c>
      <c r="G134" s="145" t="s">
        <v>224</v>
      </c>
      <c r="H134" s="146">
        <v>4.8239999999999998</v>
      </c>
      <c r="I134" s="147"/>
      <c r="J134" s="148">
        <f>ROUND(I134*H134,2)</f>
        <v>0</v>
      </c>
      <c r="K134" s="149"/>
      <c r="L134" s="30"/>
      <c r="M134" s="150" t="s">
        <v>1</v>
      </c>
      <c r="N134" s="151" t="s">
        <v>42</v>
      </c>
      <c r="O134" s="55"/>
      <c r="P134" s="152">
        <f>O134*H134</f>
        <v>0</v>
      </c>
      <c r="Q134" s="152">
        <v>0</v>
      </c>
      <c r="R134" s="152">
        <f>Q134*H134</f>
        <v>0</v>
      </c>
      <c r="S134" s="152">
        <v>0</v>
      </c>
      <c r="T134" s="153">
        <f>S134*H134</f>
        <v>0</v>
      </c>
      <c r="U134" s="29"/>
      <c r="V134" s="29"/>
      <c r="W134" s="29"/>
      <c r="X134" s="29"/>
      <c r="Y134" s="29"/>
      <c r="Z134" s="29"/>
      <c r="AA134" s="29"/>
      <c r="AB134" s="29"/>
      <c r="AC134" s="29"/>
      <c r="AD134" s="29"/>
      <c r="AE134" s="29"/>
      <c r="AR134" s="154" t="s">
        <v>140</v>
      </c>
      <c r="AT134" s="154" t="s">
        <v>136</v>
      </c>
      <c r="AU134" s="154" t="s">
        <v>141</v>
      </c>
      <c r="AY134" s="14" t="s">
        <v>133</v>
      </c>
      <c r="BE134" s="155">
        <f>IF(N134="základná",J134,0)</f>
        <v>0</v>
      </c>
      <c r="BF134" s="155">
        <f>IF(N134="znížená",J134,0)</f>
        <v>0</v>
      </c>
      <c r="BG134" s="155">
        <f>IF(N134="zákl. prenesená",J134,0)</f>
        <v>0</v>
      </c>
      <c r="BH134" s="155">
        <f>IF(N134="zníž. prenesená",J134,0)</f>
        <v>0</v>
      </c>
      <c r="BI134" s="155">
        <f>IF(N134="nulová",J134,0)</f>
        <v>0</v>
      </c>
      <c r="BJ134" s="14" t="s">
        <v>141</v>
      </c>
      <c r="BK134" s="155">
        <f>ROUND(I134*H134,2)</f>
        <v>0</v>
      </c>
      <c r="BL134" s="14" t="s">
        <v>140</v>
      </c>
      <c r="BM134" s="154" t="s">
        <v>202</v>
      </c>
    </row>
    <row r="135" spans="1:65" s="2" customFormat="1" ht="22.2" customHeight="1">
      <c r="A135" s="29"/>
      <c r="B135" s="141"/>
      <c r="C135" s="142" t="s">
        <v>154</v>
      </c>
      <c r="D135" s="142" t="s">
        <v>136</v>
      </c>
      <c r="E135" s="143" t="s">
        <v>562</v>
      </c>
      <c r="F135" s="144" t="s">
        <v>563</v>
      </c>
      <c r="G135" s="145" t="s">
        <v>224</v>
      </c>
      <c r="H135" s="146">
        <v>0.5</v>
      </c>
      <c r="I135" s="147"/>
      <c r="J135" s="148">
        <f>ROUND(I135*H135,2)</f>
        <v>0</v>
      </c>
      <c r="K135" s="149"/>
      <c r="L135" s="30"/>
      <c r="M135" s="150" t="s">
        <v>1</v>
      </c>
      <c r="N135" s="151" t="s">
        <v>42</v>
      </c>
      <c r="O135" s="55"/>
      <c r="P135" s="152">
        <f>O135*H135</f>
        <v>0</v>
      </c>
      <c r="Q135" s="152">
        <v>0</v>
      </c>
      <c r="R135" s="152">
        <f>Q135*H135</f>
        <v>0</v>
      </c>
      <c r="S135" s="152">
        <v>0</v>
      </c>
      <c r="T135" s="153">
        <f>S135*H135</f>
        <v>0</v>
      </c>
      <c r="U135" s="29"/>
      <c r="V135" s="29"/>
      <c r="W135" s="29"/>
      <c r="X135" s="29"/>
      <c r="Y135" s="29"/>
      <c r="Z135" s="29"/>
      <c r="AA135" s="29"/>
      <c r="AB135" s="29"/>
      <c r="AC135" s="29"/>
      <c r="AD135" s="29"/>
      <c r="AE135" s="29"/>
      <c r="AR135" s="154" t="s">
        <v>140</v>
      </c>
      <c r="AT135" s="154" t="s">
        <v>136</v>
      </c>
      <c r="AU135" s="154" t="s">
        <v>141</v>
      </c>
      <c r="AY135" s="14" t="s">
        <v>133</v>
      </c>
      <c r="BE135" s="155">
        <f>IF(N135="základná",J135,0)</f>
        <v>0</v>
      </c>
      <c r="BF135" s="155">
        <f>IF(N135="znížená",J135,0)</f>
        <v>0</v>
      </c>
      <c r="BG135" s="155">
        <f>IF(N135="zákl. prenesená",J135,0)</f>
        <v>0</v>
      </c>
      <c r="BH135" s="155">
        <f>IF(N135="zníž. prenesená",J135,0)</f>
        <v>0</v>
      </c>
      <c r="BI135" s="155">
        <f>IF(N135="nulová",J135,0)</f>
        <v>0</v>
      </c>
      <c r="BJ135" s="14" t="s">
        <v>141</v>
      </c>
      <c r="BK135" s="155">
        <f>ROUND(I135*H135,2)</f>
        <v>0</v>
      </c>
      <c r="BL135" s="14" t="s">
        <v>140</v>
      </c>
      <c r="BM135" s="154" t="s">
        <v>210</v>
      </c>
    </row>
    <row r="136" spans="1:65" s="12" customFormat="1" ht="25.95" customHeight="1">
      <c r="B136" s="128"/>
      <c r="D136" s="129" t="s">
        <v>75</v>
      </c>
      <c r="E136" s="130" t="s">
        <v>265</v>
      </c>
      <c r="F136" s="130" t="s">
        <v>564</v>
      </c>
      <c r="I136" s="131"/>
      <c r="J136" s="132">
        <f>BK136</f>
        <v>0</v>
      </c>
      <c r="L136" s="128"/>
      <c r="M136" s="133"/>
      <c r="N136" s="134"/>
      <c r="O136" s="134"/>
      <c r="P136" s="135">
        <f>P137+P147+P163+P195+P226</f>
        <v>0</v>
      </c>
      <c r="Q136" s="134"/>
      <c r="R136" s="135">
        <f>R137+R147+R163+R195+R226</f>
        <v>0</v>
      </c>
      <c r="S136" s="134"/>
      <c r="T136" s="136">
        <f>T137+T147+T163+T195+T226</f>
        <v>0</v>
      </c>
      <c r="AR136" s="129" t="s">
        <v>141</v>
      </c>
      <c r="AT136" s="137" t="s">
        <v>75</v>
      </c>
      <c r="AU136" s="137" t="s">
        <v>76</v>
      </c>
      <c r="AY136" s="129" t="s">
        <v>133</v>
      </c>
      <c r="BK136" s="138">
        <f>BK137+BK147+BK163+BK195+BK226</f>
        <v>0</v>
      </c>
    </row>
    <row r="137" spans="1:65" s="12" customFormat="1" ht="22.8" customHeight="1">
      <c r="B137" s="128"/>
      <c r="D137" s="129" t="s">
        <v>75</v>
      </c>
      <c r="E137" s="139" t="s">
        <v>565</v>
      </c>
      <c r="F137" s="139" t="s">
        <v>566</v>
      </c>
      <c r="I137" s="131"/>
      <c r="J137" s="140">
        <f>BK137</f>
        <v>0</v>
      </c>
      <c r="L137" s="128"/>
      <c r="M137" s="133"/>
      <c r="N137" s="134"/>
      <c r="O137" s="134"/>
      <c r="P137" s="135">
        <f>SUM(P138:P146)</f>
        <v>0</v>
      </c>
      <c r="Q137" s="134"/>
      <c r="R137" s="135">
        <f>SUM(R138:R146)</f>
        <v>0</v>
      </c>
      <c r="S137" s="134"/>
      <c r="T137" s="136">
        <f>SUM(T138:T146)</f>
        <v>0</v>
      </c>
      <c r="AR137" s="129" t="s">
        <v>141</v>
      </c>
      <c r="AT137" s="137" t="s">
        <v>75</v>
      </c>
      <c r="AU137" s="137" t="s">
        <v>84</v>
      </c>
      <c r="AY137" s="129" t="s">
        <v>133</v>
      </c>
      <c r="BK137" s="138">
        <f>SUM(BK138:BK146)</f>
        <v>0</v>
      </c>
    </row>
    <row r="138" spans="1:65" s="2" customFormat="1" ht="13.8" customHeight="1">
      <c r="A138" s="29"/>
      <c r="B138" s="141"/>
      <c r="C138" s="142" t="s">
        <v>163</v>
      </c>
      <c r="D138" s="142" t="s">
        <v>136</v>
      </c>
      <c r="E138" s="143" t="s">
        <v>567</v>
      </c>
      <c r="F138" s="144" t="s">
        <v>568</v>
      </c>
      <c r="G138" s="145" t="s">
        <v>149</v>
      </c>
      <c r="H138" s="146">
        <v>38.5</v>
      </c>
      <c r="I138" s="147"/>
      <c r="J138" s="148">
        <f t="shared" ref="J138:J146" si="0">ROUND(I138*H138,2)</f>
        <v>0</v>
      </c>
      <c r="K138" s="149"/>
      <c r="L138" s="30"/>
      <c r="M138" s="150" t="s">
        <v>1</v>
      </c>
      <c r="N138" s="151" t="s">
        <v>42</v>
      </c>
      <c r="O138" s="55"/>
      <c r="P138" s="152">
        <f t="shared" ref="P138:P146" si="1">O138*H138</f>
        <v>0</v>
      </c>
      <c r="Q138" s="152">
        <v>0</v>
      </c>
      <c r="R138" s="152">
        <f t="shared" ref="R138:R146" si="2">Q138*H138</f>
        <v>0</v>
      </c>
      <c r="S138" s="152">
        <v>0</v>
      </c>
      <c r="T138" s="153">
        <f t="shared" ref="T138:T146" si="3">S138*H138</f>
        <v>0</v>
      </c>
      <c r="U138" s="29"/>
      <c r="V138" s="29"/>
      <c r="W138" s="29"/>
      <c r="X138" s="29"/>
      <c r="Y138" s="29"/>
      <c r="Z138" s="29"/>
      <c r="AA138" s="29"/>
      <c r="AB138" s="29"/>
      <c r="AC138" s="29"/>
      <c r="AD138" s="29"/>
      <c r="AE138" s="29"/>
      <c r="AR138" s="154" t="s">
        <v>202</v>
      </c>
      <c r="AT138" s="154" t="s">
        <v>136</v>
      </c>
      <c r="AU138" s="154" t="s">
        <v>141</v>
      </c>
      <c r="AY138" s="14" t="s">
        <v>133</v>
      </c>
      <c r="BE138" s="155">
        <f t="shared" ref="BE138:BE146" si="4">IF(N138="základná",J138,0)</f>
        <v>0</v>
      </c>
      <c r="BF138" s="155">
        <f t="shared" ref="BF138:BF146" si="5">IF(N138="znížená",J138,0)</f>
        <v>0</v>
      </c>
      <c r="BG138" s="155">
        <f t="shared" ref="BG138:BG146" si="6">IF(N138="zákl. prenesená",J138,0)</f>
        <v>0</v>
      </c>
      <c r="BH138" s="155">
        <f t="shared" ref="BH138:BH146" si="7">IF(N138="zníž. prenesená",J138,0)</f>
        <v>0</v>
      </c>
      <c r="BI138" s="155">
        <f t="shared" ref="BI138:BI146" si="8">IF(N138="nulová",J138,0)</f>
        <v>0</v>
      </c>
      <c r="BJ138" s="14" t="s">
        <v>141</v>
      </c>
      <c r="BK138" s="155">
        <f t="shared" ref="BK138:BK146" si="9">ROUND(I138*H138,2)</f>
        <v>0</v>
      </c>
      <c r="BL138" s="14" t="s">
        <v>202</v>
      </c>
      <c r="BM138" s="154" t="s">
        <v>7</v>
      </c>
    </row>
    <row r="139" spans="1:65" s="2" customFormat="1" ht="22.2" customHeight="1">
      <c r="A139" s="29"/>
      <c r="B139" s="141"/>
      <c r="C139" s="156" t="s">
        <v>167</v>
      </c>
      <c r="D139" s="156" t="s">
        <v>172</v>
      </c>
      <c r="E139" s="157" t="s">
        <v>569</v>
      </c>
      <c r="F139" s="158" t="s">
        <v>570</v>
      </c>
      <c r="G139" s="159" t="s">
        <v>149</v>
      </c>
      <c r="H139" s="160">
        <v>26.5</v>
      </c>
      <c r="I139" s="161"/>
      <c r="J139" s="162">
        <f t="shared" si="0"/>
        <v>0</v>
      </c>
      <c r="K139" s="163"/>
      <c r="L139" s="164"/>
      <c r="M139" s="165" t="s">
        <v>1</v>
      </c>
      <c r="N139" s="166" t="s">
        <v>42</v>
      </c>
      <c r="O139" s="55"/>
      <c r="P139" s="152">
        <f t="shared" si="1"/>
        <v>0</v>
      </c>
      <c r="Q139" s="152">
        <v>0</v>
      </c>
      <c r="R139" s="152">
        <f t="shared" si="2"/>
        <v>0</v>
      </c>
      <c r="S139" s="152">
        <v>0</v>
      </c>
      <c r="T139" s="153">
        <f t="shared" si="3"/>
        <v>0</v>
      </c>
      <c r="U139" s="29"/>
      <c r="V139" s="29"/>
      <c r="W139" s="29"/>
      <c r="X139" s="29"/>
      <c r="Y139" s="29"/>
      <c r="Z139" s="29"/>
      <c r="AA139" s="29"/>
      <c r="AB139" s="29"/>
      <c r="AC139" s="29"/>
      <c r="AD139" s="29"/>
      <c r="AE139" s="29"/>
      <c r="AR139" s="154" t="s">
        <v>274</v>
      </c>
      <c r="AT139" s="154" t="s">
        <v>172</v>
      </c>
      <c r="AU139" s="154" t="s">
        <v>141</v>
      </c>
      <c r="AY139" s="14" t="s">
        <v>133</v>
      </c>
      <c r="BE139" s="155">
        <f t="shared" si="4"/>
        <v>0</v>
      </c>
      <c r="BF139" s="155">
        <f t="shared" si="5"/>
        <v>0</v>
      </c>
      <c r="BG139" s="155">
        <f t="shared" si="6"/>
        <v>0</v>
      </c>
      <c r="BH139" s="155">
        <f t="shared" si="7"/>
        <v>0</v>
      </c>
      <c r="BI139" s="155">
        <f t="shared" si="8"/>
        <v>0</v>
      </c>
      <c r="BJ139" s="14" t="s">
        <v>141</v>
      </c>
      <c r="BK139" s="155">
        <f t="shared" si="9"/>
        <v>0</v>
      </c>
      <c r="BL139" s="14" t="s">
        <v>202</v>
      </c>
      <c r="BM139" s="154" t="s">
        <v>226</v>
      </c>
    </row>
    <row r="140" spans="1:65" s="2" customFormat="1" ht="22.2" customHeight="1">
      <c r="A140" s="29"/>
      <c r="B140" s="141"/>
      <c r="C140" s="156" t="s">
        <v>171</v>
      </c>
      <c r="D140" s="156" t="s">
        <v>172</v>
      </c>
      <c r="E140" s="157" t="s">
        <v>571</v>
      </c>
      <c r="F140" s="158" t="s">
        <v>572</v>
      </c>
      <c r="G140" s="159" t="s">
        <v>149</v>
      </c>
      <c r="H140" s="160">
        <v>3</v>
      </c>
      <c r="I140" s="161"/>
      <c r="J140" s="162">
        <f t="shared" si="0"/>
        <v>0</v>
      </c>
      <c r="K140" s="163"/>
      <c r="L140" s="164"/>
      <c r="M140" s="165" t="s">
        <v>1</v>
      </c>
      <c r="N140" s="166" t="s">
        <v>42</v>
      </c>
      <c r="O140" s="55"/>
      <c r="P140" s="152">
        <f t="shared" si="1"/>
        <v>0</v>
      </c>
      <c r="Q140" s="152">
        <v>0</v>
      </c>
      <c r="R140" s="152">
        <f t="shared" si="2"/>
        <v>0</v>
      </c>
      <c r="S140" s="152">
        <v>0</v>
      </c>
      <c r="T140" s="153">
        <f t="shared" si="3"/>
        <v>0</v>
      </c>
      <c r="U140" s="29"/>
      <c r="V140" s="29"/>
      <c r="W140" s="29"/>
      <c r="X140" s="29"/>
      <c r="Y140" s="29"/>
      <c r="Z140" s="29"/>
      <c r="AA140" s="29"/>
      <c r="AB140" s="29"/>
      <c r="AC140" s="29"/>
      <c r="AD140" s="29"/>
      <c r="AE140" s="29"/>
      <c r="AR140" s="154" t="s">
        <v>274</v>
      </c>
      <c r="AT140" s="154" t="s">
        <v>172</v>
      </c>
      <c r="AU140" s="154" t="s">
        <v>141</v>
      </c>
      <c r="AY140" s="14" t="s">
        <v>133</v>
      </c>
      <c r="BE140" s="155">
        <f t="shared" si="4"/>
        <v>0</v>
      </c>
      <c r="BF140" s="155">
        <f t="shared" si="5"/>
        <v>0</v>
      </c>
      <c r="BG140" s="155">
        <f t="shared" si="6"/>
        <v>0</v>
      </c>
      <c r="BH140" s="155">
        <f t="shared" si="7"/>
        <v>0</v>
      </c>
      <c r="BI140" s="155">
        <f t="shared" si="8"/>
        <v>0</v>
      </c>
      <c r="BJ140" s="14" t="s">
        <v>141</v>
      </c>
      <c r="BK140" s="155">
        <f t="shared" si="9"/>
        <v>0</v>
      </c>
      <c r="BL140" s="14" t="s">
        <v>202</v>
      </c>
      <c r="BM140" s="154" t="s">
        <v>234</v>
      </c>
    </row>
    <row r="141" spans="1:65" s="2" customFormat="1" ht="22.2" customHeight="1">
      <c r="A141" s="29"/>
      <c r="B141" s="141"/>
      <c r="C141" s="156" t="s">
        <v>177</v>
      </c>
      <c r="D141" s="156" t="s">
        <v>172</v>
      </c>
      <c r="E141" s="157" t="s">
        <v>573</v>
      </c>
      <c r="F141" s="158" t="s">
        <v>574</v>
      </c>
      <c r="G141" s="159" t="s">
        <v>149</v>
      </c>
      <c r="H141" s="160">
        <v>9</v>
      </c>
      <c r="I141" s="161"/>
      <c r="J141" s="162">
        <f t="shared" si="0"/>
        <v>0</v>
      </c>
      <c r="K141" s="163"/>
      <c r="L141" s="164"/>
      <c r="M141" s="165" t="s">
        <v>1</v>
      </c>
      <c r="N141" s="166" t="s">
        <v>42</v>
      </c>
      <c r="O141" s="55"/>
      <c r="P141" s="152">
        <f t="shared" si="1"/>
        <v>0</v>
      </c>
      <c r="Q141" s="152">
        <v>0</v>
      </c>
      <c r="R141" s="152">
        <f t="shared" si="2"/>
        <v>0</v>
      </c>
      <c r="S141" s="152">
        <v>0</v>
      </c>
      <c r="T141" s="153">
        <f t="shared" si="3"/>
        <v>0</v>
      </c>
      <c r="U141" s="29"/>
      <c r="V141" s="29"/>
      <c r="W141" s="29"/>
      <c r="X141" s="29"/>
      <c r="Y141" s="29"/>
      <c r="Z141" s="29"/>
      <c r="AA141" s="29"/>
      <c r="AB141" s="29"/>
      <c r="AC141" s="29"/>
      <c r="AD141" s="29"/>
      <c r="AE141" s="29"/>
      <c r="AR141" s="154" t="s">
        <v>274</v>
      </c>
      <c r="AT141" s="154" t="s">
        <v>172</v>
      </c>
      <c r="AU141" s="154" t="s">
        <v>141</v>
      </c>
      <c r="AY141" s="14" t="s">
        <v>133</v>
      </c>
      <c r="BE141" s="155">
        <f t="shared" si="4"/>
        <v>0</v>
      </c>
      <c r="BF141" s="155">
        <f t="shared" si="5"/>
        <v>0</v>
      </c>
      <c r="BG141" s="155">
        <f t="shared" si="6"/>
        <v>0</v>
      </c>
      <c r="BH141" s="155">
        <f t="shared" si="7"/>
        <v>0</v>
      </c>
      <c r="BI141" s="155">
        <f t="shared" si="8"/>
        <v>0</v>
      </c>
      <c r="BJ141" s="14" t="s">
        <v>141</v>
      </c>
      <c r="BK141" s="155">
        <f t="shared" si="9"/>
        <v>0</v>
      </c>
      <c r="BL141" s="14" t="s">
        <v>202</v>
      </c>
      <c r="BM141" s="154" t="s">
        <v>242</v>
      </c>
    </row>
    <row r="142" spans="1:65" s="2" customFormat="1" ht="13.8" customHeight="1">
      <c r="A142" s="29"/>
      <c r="B142" s="141"/>
      <c r="C142" s="142" t="s">
        <v>181</v>
      </c>
      <c r="D142" s="142" t="s">
        <v>136</v>
      </c>
      <c r="E142" s="143" t="s">
        <v>575</v>
      </c>
      <c r="F142" s="144" t="s">
        <v>576</v>
      </c>
      <c r="G142" s="145" t="s">
        <v>149</v>
      </c>
      <c r="H142" s="146">
        <v>40</v>
      </c>
      <c r="I142" s="147"/>
      <c r="J142" s="148">
        <f t="shared" si="0"/>
        <v>0</v>
      </c>
      <c r="K142" s="149"/>
      <c r="L142" s="30"/>
      <c r="M142" s="150" t="s">
        <v>1</v>
      </c>
      <c r="N142" s="151" t="s">
        <v>42</v>
      </c>
      <c r="O142" s="55"/>
      <c r="P142" s="152">
        <f t="shared" si="1"/>
        <v>0</v>
      </c>
      <c r="Q142" s="152">
        <v>0</v>
      </c>
      <c r="R142" s="152">
        <f t="shared" si="2"/>
        <v>0</v>
      </c>
      <c r="S142" s="152">
        <v>0</v>
      </c>
      <c r="T142" s="153">
        <f t="shared" si="3"/>
        <v>0</v>
      </c>
      <c r="U142" s="29"/>
      <c r="V142" s="29"/>
      <c r="W142" s="29"/>
      <c r="X142" s="29"/>
      <c r="Y142" s="29"/>
      <c r="Z142" s="29"/>
      <c r="AA142" s="29"/>
      <c r="AB142" s="29"/>
      <c r="AC142" s="29"/>
      <c r="AD142" s="29"/>
      <c r="AE142" s="29"/>
      <c r="AR142" s="154" t="s">
        <v>202</v>
      </c>
      <c r="AT142" s="154" t="s">
        <v>136</v>
      </c>
      <c r="AU142" s="154" t="s">
        <v>141</v>
      </c>
      <c r="AY142" s="14" t="s">
        <v>133</v>
      </c>
      <c r="BE142" s="155">
        <f t="shared" si="4"/>
        <v>0</v>
      </c>
      <c r="BF142" s="155">
        <f t="shared" si="5"/>
        <v>0</v>
      </c>
      <c r="BG142" s="155">
        <f t="shared" si="6"/>
        <v>0</v>
      </c>
      <c r="BH142" s="155">
        <f t="shared" si="7"/>
        <v>0</v>
      </c>
      <c r="BI142" s="155">
        <f t="shared" si="8"/>
        <v>0</v>
      </c>
      <c r="BJ142" s="14" t="s">
        <v>141</v>
      </c>
      <c r="BK142" s="155">
        <f t="shared" si="9"/>
        <v>0</v>
      </c>
      <c r="BL142" s="14" t="s">
        <v>202</v>
      </c>
      <c r="BM142" s="154" t="s">
        <v>250</v>
      </c>
    </row>
    <row r="143" spans="1:65" s="2" customFormat="1" ht="13.8" customHeight="1">
      <c r="A143" s="29"/>
      <c r="B143" s="141"/>
      <c r="C143" s="156" t="s">
        <v>185</v>
      </c>
      <c r="D143" s="156" t="s">
        <v>172</v>
      </c>
      <c r="E143" s="157" t="s">
        <v>577</v>
      </c>
      <c r="F143" s="158" t="s">
        <v>578</v>
      </c>
      <c r="G143" s="159" t="s">
        <v>149</v>
      </c>
      <c r="H143" s="160">
        <v>40</v>
      </c>
      <c r="I143" s="161"/>
      <c r="J143" s="162">
        <f t="shared" si="0"/>
        <v>0</v>
      </c>
      <c r="K143" s="163"/>
      <c r="L143" s="164"/>
      <c r="M143" s="165" t="s">
        <v>1</v>
      </c>
      <c r="N143" s="166" t="s">
        <v>42</v>
      </c>
      <c r="O143" s="55"/>
      <c r="P143" s="152">
        <f t="shared" si="1"/>
        <v>0</v>
      </c>
      <c r="Q143" s="152">
        <v>0</v>
      </c>
      <c r="R143" s="152">
        <f t="shared" si="2"/>
        <v>0</v>
      </c>
      <c r="S143" s="152">
        <v>0</v>
      </c>
      <c r="T143" s="153">
        <f t="shared" si="3"/>
        <v>0</v>
      </c>
      <c r="U143" s="29"/>
      <c r="V143" s="29"/>
      <c r="W143" s="29"/>
      <c r="X143" s="29"/>
      <c r="Y143" s="29"/>
      <c r="Z143" s="29"/>
      <c r="AA143" s="29"/>
      <c r="AB143" s="29"/>
      <c r="AC143" s="29"/>
      <c r="AD143" s="29"/>
      <c r="AE143" s="29"/>
      <c r="AR143" s="154" t="s">
        <v>274</v>
      </c>
      <c r="AT143" s="154" t="s">
        <v>172</v>
      </c>
      <c r="AU143" s="154" t="s">
        <v>141</v>
      </c>
      <c r="AY143" s="14" t="s">
        <v>133</v>
      </c>
      <c r="BE143" s="155">
        <f t="shared" si="4"/>
        <v>0</v>
      </c>
      <c r="BF143" s="155">
        <f t="shared" si="5"/>
        <v>0</v>
      </c>
      <c r="BG143" s="155">
        <f t="shared" si="6"/>
        <v>0</v>
      </c>
      <c r="BH143" s="155">
        <f t="shared" si="7"/>
        <v>0</v>
      </c>
      <c r="BI143" s="155">
        <f t="shared" si="8"/>
        <v>0</v>
      </c>
      <c r="BJ143" s="14" t="s">
        <v>141</v>
      </c>
      <c r="BK143" s="155">
        <f t="shared" si="9"/>
        <v>0</v>
      </c>
      <c r="BL143" s="14" t="s">
        <v>202</v>
      </c>
      <c r="BM143" s="154" t="s">
        <v>261</v>
      </c>
    </row>
    <row r="144" spans="1:65" s="2" customFormat="1" ht="13.8" customHeight="1">
      <c r="A144" s="29"/>
      <c r="B144" s="141"/>
      <c r="C144" s="142" t="s">
        <v>189</v>
      </c>
      <c r="D144" s="142" t="s">
        <v>136</v>
      </c>
      <c r="E144" s="143" t="s">
        <v>579</v>
      </c>
      <c r="F144" s="144" t="s">
        <v>580</v>
      </c>
      <c r="G144" s="145" t="s">
        <v>149</v>
      </c>
      <c r="H144" s="146">
        <v>9</v>
      </c>
      <c r="I144" s="147"/>
      <c r="J144" s="148">
        <f t="shared" si="0"/>
        <v>0</v>
      </c>
      <c r="K144" s="149"/>
      <c r="L144" s="30"/>
      <c r="M144" s="150" t="s">
        <v>1</v>
      </c>
      <c r="N144" s="151" t="s">
        <v>42</v>
      </c>
      <c r="O144" s="55"/>
      <c r="P144" s="152">
        <f t="shared" si="1"/>
        <v>0</v>
      </c>
      <c r="Q144" s="152">
        <v>0</v>
      </c>
      <c r="R144" s="152">
        <f t="shared" si="2"/>
        <v>0</v>
      </c>
      <c r="S144" s="152">
        <v>0</v>
      </c>
      <c r="T144" s="153">
        <f t="shared" si="3"/>
        <v>0</v>
      </c>
      <c r="U144" s="29"/>
      <c r="V144" s="29"/>
      <c r="W144" s="29"/>
      <c r="X144" s="29"/>
      <c r="Y144" s="29"/>
      <c r="Z144" s="29"/>
      <c r="AA144" s="29"/>
      <c r="AB144" s="29"/>
      <c r="AC144" s="29"/>
      <c r="AD144" s="29"/>
      <c r="AE144" s="29"/>
      <c r="AR144" s="154" t="s">
        <v>202</v>
      </c>
      <c r="AT144" s="154" t="s">
        <v>136</v>
      </c>
      <c r="AU144" s="154" t="s">
        <v>141</v>
      </c>
      <c r="AY144" s="14" t="s">
        <v>133</v>
      </c>
      <c r="BE144" s="155">
        <f t="shared" si="4"/>
        <v>0</v>
      </c>
      <c r="BF144" s="155">
        <f t="shared" si="5"/>
        <v>0</v>
      </c>
      <c r="BG144" s="155">
        <f t="shared" si="6"/>
        <v>0</v>
      </c>
      <c r="BH144" s="155">
        <f t="shared" si="7"/>
        <v>0</v>
      </c>
      <c r="BI144" s="155">
        <f t="shared" si="8"/>
        <v>0</v>
      </c>
      <c r="BJ144" s="14" t="s">
        <v>141</v>
      </c>
      <c r="BK144" s="155">
        <f t="shared" si="9"/>
        <v>0</v>
      </c>
      <c r="BL144" s="14" t="s">
        <v>202</v>
      </c>
      <c r="BM144" s="154" t="s">
        <v>274</v>
      </c>
    </row>
    <row r="145" spans="1:65" s="2" customFormat="1" ht="13.8" customHeight="1">
      <c r="A145" s="29"/>
      <c r="B145" s="141"/>
      <c r="C145" s="156" t="s">
        <v>194</v>
      </c>
      <c r="D145" s="156" t="s">
        <v>172</v>
      </c>
      <c r="E145" s="157" t="s">
        <v>581</v>
      </c>
      <c r="F145" s="158" t="s">
        <v>582</v>
      </c>
      <c r="G145" s="159" t="s">
        <v>149</v>
      </c>
      <c r="H145" s="160">
        <v>9</v>
      </c>
      <c r="I145" s="161"/>
      <c r="J145" s="162">
        <f t="shared" si="0"/>
        <v>0</v>
      </c>
      <c r="K145" s="163"/>
      <c r="L145" s="164"/>
      <c r="M145" s="165" t="s">
        <v>1</v>
      </c>
      <c r="N145" s="166" t="s">
        <v>42</v>
      </c>
      <c r="O145" s="55"/>
      <c r="P145" s="152">
        <f t="shared" si="1"/>
        <v>0</v>
      </c>
      <c r="Q145" s="152">
        <v>0</v>
      </c>
      <c r="R145" s="152">
        <f t="shared" si="2"/>
        <v>0</v>
      </c>
      <c r="S145" s="152">
        <v>0</v>
      </c>
      <c r="T145" s="153">
        <f t="shared" si="3"/>
        <v>0</v>
      </c>
      <c r="U145" s="29"/>
      <c r="V145" s="29"/>
      <c r="W145" s="29"/>
      <c r="X145" s="29"/>
      <c r="Y145" s="29"/>
      <c r="Z145" s="29"/>
      <c r="AA145" s="29"/>
      <c r="AB145" s="29"/>
      <c r="AC145" s="29"/>
      <c r="AD145" s="29"/>
      <c r="AE145" s="29"/>
      <c r="AR145" s="154" t="s">
        <v>274</v>
      </c>
      <c r="AT145" s="154" t="s">
        <v>172</v>
      </c>
      <c r="AU145" s="154" t="s">
        <v>141</v>
      </c>
      <c r="AY145" s="14" t="s">
        <v>133</v>
      </c>
      <c r="BE145" s="155">
        <f t="shared" si="4"/>
        <v>0</v>
      </c>
      <c r="BF145" s="155">
        <f t="shared" si="5"/>
        <v>0</v>
      </c>
      <c r="BG145" s="155">
        <f t="shared" si="6"/>
        <v>0</v>
      </c>
      <c r="BH145" s="155">
        <f t="shared" si="7"/>
        <v>0</v>
      </c>
      <c r="BI145" s="155">
        <f t="shared" si="8"/>
        <v>0</v>
      </c>
      <c r="BJ145" s="14" t="s">
        <v>141</v>
      </c>
      <c r="BK145" s="155">
        <f t="shared" si="9"/>
        <v>0</v>
      </c>
      <c r="BL145" s="14" t="s">
        <v>202</v>
      </c>
      <c r="BM145" s="154" t="s">
        <v>282</v>
      </c>
    </row>
    <row r="146" spans="1:65" s="2" customFormat="1" ht="22.2" customHeight="1">
      <c r="A146" s="29"/>
      <c r="B146" s="141"/>
      <c r="C146" s="142" t="s">
        <v>198</v>
      </c>
      <c r="D146" s="142" t="s">
        <v>136</v>
      </c>
      <c r="E146" s="143" t="s">
        <v>583</v>
      </c>
      <c r="F146" s="144" t="s">
        <v>584</v>
      </c>
      <c r="G146" s="145" t="s">
        <v>289</v>
      </c>
      <c r="H146" s="167"/>
      <c r="I146" s="147"/>
      <c r="J146" s="148">
        <f t="shared" si="0"/>
        <v>0</v>
      </c>
      <c r="K146" s="149"/>
      <c r="L146" s="30"/>
      <c r="M146" s="150" t="s">
        <v>1</v>
      </c>
      <c r="N146" s="151" t="s">
        <v>42</v>
      </c>
      <c r="O146" s="55"/>
      <c r="P146" s="152">
        <f t="shared" si="1"/>
        <v>0</v>
      </c>
      <c r="Q146" s="152">
        <v>0</v>
      </c>
      <c r="R146" s="152">
        <f t="shared" si="2"/>
        <v>0</v>
      </c>
      <c r="S146" s="152">
        <v>0</v>
      </c>
      <c r="T146" s="153">
        <f t="shared" si="3"/>
        <v>0</v>
      </c>
      <c r="U146" s="29"/>
      <c r="V146" s="29"/>
      <c r="W146" s="29"/>
      <c r="X146" s="29"/>
      <c r="Y146" s="29"/>
      <c r="Z146" s="29"/>
      <c r="AA146" s="29"/>
      <c r="AB146" s="29"/>
      <c r="AC146" s="29"/>
      <c r="AD146" s="29"/>
      <c r="AE146" s="29"/>
      <c r="AR146" s="154" t="s">
        <v>202</v>
      </c>
      <c r="AT146" s="154" t="s">
        <v>136</v>
      </c>
      <c r="AU146" s="154" t="s">
        <v>141</v>
      </c>
      <c r="AY146" s="14" t="s">
        <v>133</v>
      </c>
      <c r="BE146" s="155">
        <f t="shared" si="4"/>
        <v>0</v>
      </c>
      <c r="BF146" s="155">
        <f t="shared" si="5"/>
        <v>0</v>
      </c>
      <c r="BG146" s="155">
        <f t="shared" si="6"/>
        <v>0</v>
      </c>
      <c r="BH146" s="155">
        <f t="shared" si="7"/>
        <v>0</v>
      </c>
      <c r="BI146" s="155">
        <f t="shared" si="8"/>
        <v>0</v>
      </c>
      <c r="BJ146" s="14" t="s">
        <v>141</v>
      </c>
      <c r="BK146" s="155">
        <f t="shared" si="9"/>
        <v>0</v>
      </c>
      <c r="BL146" s="14" t="s">
        <v>202</v>
      </c>
      <c r="BM146" s="154" t="s">
        <v>293</v>
      </c>
    </row>
    <row r="147" spans="1:65" s="12" customFormat="1" ht="22.8" customHeight="1">
      <c r="B147" s="128"/>
      <c r="D147" s="129" t="s">
        <v>75</v>
      </c>
      <c r="E147" s="139" t="s">
        <v>585</v>
      </c>
      <c r="F147" s="139" t="s">
        <v>586</v>
      </c>
      <c r="I147" s="131"/>
      <c r="J147" s="140">
        <f>BK147</f>
        <v>0</v>
      </c>
      <c r="L147" s="128"/>
      <c r="M147" s="133"/>
      <c r="N147" s="134"/>
      <c r="O147" s="134"/>
      <c r="P147" s="135">
        <f>SUM(P148:P162)</f>
        <v>0</v>
      </c>
      <c r="Q147" s="134"/>
      <c r="R147" s="135">
        <f>SUM(R148:R162)</f>
        <v>0</v>
      </c>
      <c r="S147" s="134"/>
      <c r="T147" s="136">
        <f>SUM(T148:T162)</f>
        <v>0</v>
      </c>
      <c r="AR147" s="129" t="s">
        <v>141</v>
      </c>
      <c r="AT147" s="137" t="s">
        <v>75</v>
      </c>
      <c r="AU147" s="137" t="s">
        <v>84</v>
      </c>
      <c r="AY147" s="129" t="s">
        <v>133</v>
      </c>
      <c r="BK147" s="138">
        <f>SUM(BK148:BK162)</f>
        <v>0</v>
      </c>
    </row>
    <row r="148" spans="1:65" s="2" customFormat="1" ht="22.2" customHeight="1">
      <c r="A148" s="29"/>
      <c r="B148" s="141"/>
      <c r="C148" s="142" t="s">
        <v>202</v>
      </c>
      <c r="D148" s="142" t="s">
        <v>136</v>
      </c>
      <c r="E148" s="143" t="s">
        <v>587</v>
      </c>
      <c r="F148" s="144" t="s">
        <v>588</v>
      </c>
      <c r="G148" s="145" t="s">
        <v>149</v>
      </c>
      <c r="H148" s="146">
        <v>5</v>
      </c>
      <c r="I148" s="147"/>
      <c r="J148" s="148">
        <f t="shared" ref="J148:J162" si="10">ROUND(I148*H148,2)</f>
        <v>0</v>
      </c>
      <c r="K148" s="149"/>
      <c r="L148" s="30"/>
      <c r="M148" s="150" t="s">
        <v>1</v>
      </c>
      <c r="N148" s="151" t="s">
        <v>42</v>
      </c>
      <c r="O148" s="55"/>
      <c r="P148" s="152">
        <f t="shared" ref="P148:P162" si="11">O148*H148</f>
        <v>0</v>
      </c>
      <c r="Q148" s="152">
        <v>0</v>
      </c>
      <c r="R148" s="152">
        <f t="shared" ref="R148:R162" si="12">Q148*H148</f>
        <v>0</v>
      </c>
      <c r="S148" s="152">
        <v>0</v>
      </c>
      <c r="T148" s="153">
        <f t="shared" ref="T148:T162" si="13">S148*H148</f>
        <v>0</v>
      </c>
      <c r="U148" s="29"/>
      <c r="V148" s="29"/>
      <c r="W148" s="29"/>
      <c r="X148" s="29"/>
      <c r="Y148" s="29"/>
      <c r="Z148" s="29"/>
      <c r="AA148" s="29"/>
      <c r="AB148" s="29"/>
      <c r="AC148" s="29"/>
      <c r="AD148" s="29"/>
      <c r="AE148" s="29"/>
      <c r="AR148" s="154" t="s">
        <v>202</v>
      </c>
      <c r="AT148" s="154" t="s">
        <v>136</v>
      </c>
      <c r="AU148" s="154" t="s">
        <v>141</v>
      </c>
      <c r="AY148" s="14" t="s">
        <v>133</v>
      </c>
      <c r="BE148" s="155">
        <f t="shared" ref="BE148:BE162" si="14">IF(N148="základná",J148,0)</f>
        <v>0</v>
      </c>
      <c r="BF148" s="155">
        <f t="shared" ref="BF148:BF162" si="15">IF(N148="znížená",J148,0)</f>
        <v>0</v>
      </c>
      <c r="BG148" s="155">
        <f t="shared" ref="BG148:BG162" si="16">IF(N148="zákl. prenesená",J148,0)</f>
        <v>0</v>
      </c>
      <c r="BH148" s="155">
        <f t="shared" ref="BH148:BH162" si="17">IF(N148="zníž. prenesená",J148,0)</f>
        <v>0</v>
      </c>
      <c r="BI148" s="155">
        <f t="shared" ref="BI148:BI162" si="18">IF(N148="nulová",J148,0)</f>
        <v>0</v>
      </c>
      <c r="BJ148" s="14" t="s">
        <v>141</v>
      </c>
      <c r="BK148" s="155">
        <f t="shared" ref="BK148:BK162" si="19">ROUND(I148*H148,2)</f>
        <v>0</v>
      </c>
      <c r="BL148" s="14" t="s">
        <v>202</v>
      </c>
      <c r="BM148" s="154" t="s">
        <v>301</v>
      </c>
    </row>
    <row r="149" spans="1:65" s="2" customFormat="1" ht="22.2" customHeight="1">
      <c r="A149" s="29"/>
      <c r="B149" s="141"/>
      <c r="C149" s="142" t="s">
        <v>206</v>
      </c>
      <c r="D149" s="142" t="s">
        <v>136</v>
      </c>
      <c r="E149" s="143" t="s">
        <v>589</v>
      </c>
      <c r="F149" s="144" t="s">
        <v>590</v>
      </c>
      <c r="G149" s="145" t="s">
        <v>149</v>
      </c>
      <c r="H149" s="146">
        <v>15</v>
      </c>
      <c r="I149" s="147"/>
      <c r="J149" s="148">
        <f t="shared" si="10"/>
        <v>0</v>
      </c>
      <c r="K149" s="149"/>
      <c r="L149" s="30"/>
      <c r="M149" s="150" t="s">
        <v>1</v>
      </c>
      <c r="N149" s="151" t="s">
        <v>42</v>
      </c>
      <c r="O149" s="55"/>
      <c r="P149" s="152">
        <f t="shared" si="11"/>
        <v>0</v>
      </c>
      <c r="Q149" s="152">
        <v>0</v>
      </c>
      <c r="R149" s="152">
        <f t="shared" si="12"/>
        <v>0</v>
      </c>
      <c r="S149" s="152">
        <v>0</v>
      </c>
      <c r="T149" s="153">
        <f t="shared" si="13"/>
        <v>0</v>
      </c>
      <c r="U149" s="29"/>
      <c r="V149" s="29"/>
      <c r="W149" s="29"/>
      <c r="X149" s="29"/>
      <c r="Y149" s="29"/>
      <c r="Z149" s="29"/>
      <c r="AA149" s="29"/>
      <c r="AB149" s="29"/>
      <c r="AC149" s="29"/>
      <c r="AD149" s="29"/>
      <c r="AE149" s="29"/>
      <c r="AR149" s="154" t="s">
        <v>202</v>
      </c>
      <c r="AT149" s="154" t="s">
        <v>136</v>
      </c>
      <c r="AU149" s="154" t="s">
        <v>141</v>
      </c>
      <c r="AY149" s="14" t="s">
        <v>133</v>
      </c>
      <c r="BE149" s="155">
        <f t="shared" si="14"/>
        <v>0</v>
      </c>
      <c r="BF149" s="155">
        <f t="shared" si="15"/>
        <v>0</v>
      </c>
      <c r="BG149" s="155">
        <f t="shared" si="16"/>
        <v>0</v>
      </c>
      <c r="BH149" s="155">
        <f t="shared" si="17"/>
        <v>0</v>
      </c>
      <c r="BI149" s="155">
        <f t="shared" si="18"/>
        <v>0</v>
      </c>
      <c r="BJ149" s="14" t="s">
        <v>141</v>
      </c>
      <c r="BK149" s="155">
        <f t="shared" si="19"/>
        <v>0</v>
      </c>
      <c r="BL149" s="14" t="s">
        <v>202</v>
      </c>
      <c r="BM149" s="154" t="s">
        <v>309</v>
      </c>
    </row>
    <row r="150" spans="1:65" s="2" customFormat="1" ht="22.2" customHeight="1">
      <c r="A150" s="29"/>
      <c r="B150" s="141"/>
      <c r="C150" s="156" t="s">
        <v>210</v>
      </c>
      <c r="D150" s="156" t="s">
        <v>172</v>
      </c>
      <c r="E150" s="157" t="s">
        <v>591</v>
      </c>
      <c r="F150" s="158" t="s">
        <v>592</v>
      </c>
      <c r="G150" s="159" t="s">
        <v>139</v>
      </c>
      <c r="H150" s="160">
        <v>1</v>
      </c>
      <c r="I150" s="161"/>
      <c r="J150" s="162">
        <f t="shared" si="10"/>
        <v>0</v>
      </c>
      <c r="K150" s="163"/>
      <c r="L150" s="164"/>
      <c r="M150" s="165" t="s">
        <v>1</v>
      </c>
      <c r="N150" s="166" t="s">
        <v>42</v>
      </c>
      <c r="O150" s="55"/>
      <c r="P150" s="152">
        <f t="shared" si="11"/>
        <v>0</v>
      </c>
      <c r="Q150" s="152">
        <v>0</v>
      </c>
      <c r="R150" s="152">
        <f t="shared" si="12"/>
        <v>0</v>
      </c>
      <c r="S150" s="152">
        <v>0</v>
      </c>
      <c r="T150" s="153">
        <f t="shared" si="13"/>
        <v>0</v>
      </c>
      <c r="U150" s="29"/>
      <c r="V150" s="29"/>
      <c r="W150" s="29"/>
      <c r="X150" s="29"/>
      <c r="Y150" s="29"/>
      <c r="Z150" s="29"/>
      <c r="AA150" s="29"/>
      <c r="AB150" s="29"/>
      <c r="AC150" s="29"/>
      <c r="AD150" s="29"/>
      <c r="AE150" s="29"/>
      <c r="AR150" s="154" t="s">
        <v>274</v>
      </c>
      <c r="AT150" s="154" t="s">
        <v>172</v>
      </c>
      <c r="AU150" s="154" t="s">
        <v>141</v>
      </c>
      <c r="AY150" s="14" t="s">
        <v>133</v>
      </c>
      <c r="BE150" s="155">
        <f t="shared" si="14"/>
        <v>0</v>
      </c>
      <c r="BF150" s="155">
        <f t="shared" si="15"/>
        <v>0</v>
      </c>
      <c r="BG150" s="155">
        <f t="shared" si="16"/>
        <v>0</v>
      </c>
      <c r="BH150" s="155">
        <f t="shared" si="17"/>
        <v>0</v>
      </c>
      <c r="BI150" s="155">
        <f t="shared" si="18"/>
        <v>0</v>
      </c>
      <c r="BJ150" s="14" t="s">
        <v>141</v>
      </c>
      <c r="BK150" s="155">
        <f t="shared" si="19"/>
        <v>0</v>
      </c>
      <c r="BL150" s="14" t="s">
        <v>202</v>
      </c>
      <c r="BM150" s="154" t="s">
        <v>315</v>
      </c>
    </row>
    <row r="151" spans="1:65" s="2" customFormat="1" ht="22.2" customHeight="1">
      <c r="A151" s="29"/>
      <c r="B151" s="141"/>
      <c r="C151" s="142" t="s">
        <v>214</v>
      </c>
      <c r="D151" s="142" t="s">
        <v>136</v>
      </c>
      <c r="E151" s="143" t="s">
        <v>593</v>
      </c>
      <c r="F151" s="144" t="s">
        <v>594</v>
      </c>
      <c r="G151" s="145" t="s">
        <v>149</v>
      </c>
      <c r="H151" s="146">
        <v>20</v>
      </c>
      <c r="I151" s="147"/>
      <c r="J151" s="148">
        <f t="shared" si="10"/>
        <v>0</v>
      </c>
      <c r="K151" s="149"/>
      <c r="L151" s="30"/>
      <c r="M151" s="150" t="s">
        <v>1</v>
      </c>
      <c r="N151" s="151" t="s">
        <v>42</v>
      </c>
      <c r="O151" s="55"/>
      <c r="P151" s="152">
        <f t="shared" si="11"/>
        <v>0</v>
      </c>
      <c r="Q151" s="152">
        <v>0</v>
      </c>
      <c r="R151" s="152">
        <f t="shared" si="12"/>
        <v>0</v>
      </c>
      <c r="S151" s="152">
        <v>0</v>
      </c>
      <c r="T151" s="153">
        <f t="shared" si="13"/>
        <v>0</v>
      </c>
      <c r="U151" s="29"/>
      <c r="V151" s="29"/>
      <c r="W151" s="29"/>
      <c r="X151" s="29"/>
      <c r="Y151" s="29"/>
      <c r="Z151" s="29"/>
      <c r="AA151" s="29"/>
      <c r="AB151" s="29"/>
      <c r="AC151" s="29"/>
      <c r="AD151" s="29"/>
      <c r="AE151" s="29"/>
      <c r="AR151" s="154" t="s">
        <v>202</v>
      </c>
      <c r="AT151" s="154" t="s">
        <v>136</v>
      </c>
      <c r="AU151" s="154" t="s">
        <v>141</v>
      </c>
      <c r="AY151" s="14" t="s">
        <v>133</v>
      </c>
      <c r="BE151" s="155">
        <f t="shared" si="14"/>
        <v>0</v>
      </c>
      <c r="BF151" s="155">
        <f t="shared" si="15"/>
        <v>0</v>
      </c>
      <c r="BG151" s="155">
        <f t="shared" si="16"/>
        <v>0</v>
      </c>
      <c r="BH151" s="155">
        <f t="shared" si="17"/>
        <v>0</v>
      </c>
      <c r="BI151" s="155">
        <f t="shared" si="18"/>
        <v>0</v>
      </c>
      <c r="BJ151" s="14" t="s">
        <v>141</v>
      </c>
      <c r="BK151" s="155">
        <f t="shared" si="19"/>
        <v>0</v>
      </c>
      <c r="BL151" s="14" t="s">
        <v>202</v>
      </c>
      <c r="BM151" s="154" t="s">
        <v>323</v>
      </c>
    </row>
    <row r="152" spans="1:65" s="2" customFormat="1" ht="22.2" customHeight="1">
      <c r="A152" s="29"/>
      <c r="B152" s="141"/>
      <c r="C152" s="142" t="s">
        <v>7</v>
      </c>
      <c r="D152" s="142" t="s">
        <v>136</v>
      </c>
      <c r="E152" s="143" t="s">
        <v>595</v>
      </c>
      <c r="F152" s="144" t="s">
        <v>596</v>
      </c>
      <c r="G152" s="145" t="s">
        <v>149</v>
      </c>
      <c r="H152" s="146">
        <v>8</v>
      </c>
      <c r="I152" s="147"/>
      <c r="J152" s="148">
        <f t="shared" si="10"/>
        <v>0</v>
      </c>
      <c r="K152" s="149"/>
      <c r="L152" s="30"/>
      <c r="M152" s="150" t="s">
        <v>1</v>
      </c>
      <c r="N152" s="151" t="s">
        <v>42</v>
      </c>
      <c r="O152" s="55"/>
      <c r="P152" s="152">
        <f t="shared" si="11"/>
        <v>0</v>
      </c>
      <c r="Q152" s="152">
        <v>0</v>
      </c>
      <c r="R152" s="152">
        <f t="shared" si="12"/>
        <v>0</v>
      </c>
      <c r="S152" s="152">
        <v>0</v>
      </c>
      <c r="T152" s="153">
        <f t="shared" si="13"/>
        <v>0</v>
      </c>
      <c r="U152" s="29"/>
      <c r="V152" s="29"/>
      <c r="W152" s="29"/>
      <c r="X152" s="29"/>
      <c r="Y152" s="29"/>
      <c r="Z152" s="29"/>
      <c r="AA152" s="29"/>
      <c r="AB152" s="29"/>
      <c r="AC152" s="29"/>
      <c r="AD152" s="29"/>
      <c r="AE152" s="29"/>
      <c r="AR152" s="154" t="s">
        <v>202</v>
      </c>
      <c r="AT152" s="154" t="s">
        <v>136</v>
      </c>
      <c r="AU152" s="154" t="s">
        <v>141</v>
      </c>
      <c r="AY152" s="14" t="s">
        <v>133</v>
      </c>
      <c r="BE152" s="155">
        <f t="shared" si="14"/>
        <v>0</v>
      </c>
      <c r="BF152" s="155">
        <f t="shared" si="15"/>
        <v>0</v>
      </c>
      <c r="BG152" s="155">
        <f t="shared" si="16"/>
        <v>0</v>
      </c>
      <c r="BH152" s="155">
        <f t="shared" si="17"/>
        <v>0</v>
      </c>
      <c r="BI152" s="155">
        <f t="shared" si="18"/>
        <v>0</v>
      </c>
      <c r="BJ152" s="14" t="s">
        <v>141</v>
      </c>
      <c r="BK152" s="155">
        <f t="shared" si="19"/>
        <v>0</v>
      </c>
      <c r="BL152" s="14" t="s">
        <v>202</v>
      </c>
      <c r="BM152" s="154" t="s">
        <v>331</v>
      </c>
    </row>
    <row r="153" spans="1:65" s="2" customFormat="1" ht="22.2" customHeight="1">
      <c r="A153" s="29"/>
      <c r="B153" s="141"/>
      <c r="C153" s="142" t="s">
        <v>221</v>
      </c>
      <c r="D153" s="142" t="s">
        <v>136</v>
      </c>
      <c r="E153" s="143" t="s">
        <v>597</v>
      </c>
      <c r="F153" s="144" t="s">
        <v>598</v>
      </c>
      <c r="G153" s="145" t="s">
        <v>149</v>
      </c>
      <c r="H153" s="146">
        <v>2</v>
      </c>
      <c r="I153" s="147"/>
      <c r="J153" s="148">
        <f t="shared" si="10"/>
        <v>0</v>
      </c>
      <c r="K153" s="149"/>
      <c r="L153" s="30"/>
      <c r="M153" s="150" t="s">
        <v>1</v>
      </c>
      <c r="N153" s="151" t="s">
        <v>42</v>
      </c>
      <c r="O153" s="55"/>
      <c r="P153" s="152">
        <f t="shared" si="11"/>
        <v>0</v>
      </c>
      <c r="Q153" s="152">
        <v>0</v>
      </c>
      <c r="R153" s="152">
        <f t="shared" si="12"/>
        <v>0</v>
      </c>
      <c r="S153" s="152">
        <v>0</v>
      </c>
      <c r="T153" s="153">
        <f t="shared" si="13"/>
        <v>0</v>
      </c>
      <c r="U153" s="29"/>
      <c r="V153" s="29"/>
      <c r="W153" s="29"/>
      <c r="X153" s="29"/>
      <c r="Y153" s="29"/>
      <c r="Z153" s="29"/>
      <c r="AA153" s="29"/>
      <c r="AB153" s="29"/>
      <c r="AC153" s="29"/>
      <c r="AD153" s="29"/>
      <c r="AE153" s="29"/>
      <c r="AR153" s="154" t="s">
        <v>202</v>
      </c>
      <c r="AT153" s="154" t="s">
        <v>136</v>
      </c>
      <c r="AU153" s="154" t="s">
        <v>141</v>
      </c>
      <c r="AY153" s="14" t="s">
        <v>133</v>
      </c>
      <c r="BE153" s="155">
        <f t="shared" si="14"/>
        <v>0</v>
      </c>
      <c r="BF153" s="155">
        <f t="shared" si="15"/>
        <v>0</v>
      </c>
      <c r="BG153" s="155">
        <f t="shared" si="16"/>
        <v>0</v>
      </c>
      <c r="BH153" s="155">
        <f t="shared" si="17"/>
        <v>0</v>
      </c>
      <c r="BI153" s="155">
        <f t="shared" si="18"/>
        <v>0</v>
      </c>
      <c r="BJ153" s="14" t="s">
        <v>141</v>
      </c>
      <c r="BK153" s="155">
        <f t="shared" si="19"/>
        <v>0</v>
      </c>
      <c r="BL153" s="14" t="s">
        <v>202</v>
      </c>
      <c r="BM153" s="154" t="s">
        <v>339</v>
      </c>
    </row>
    <row r="154" spans="1:65" s="2" customFormat="1" ht="13.8" customHeight="1">
      <c r="A154" s="29"/>
      <c r="B154" s="141"/>
      <c r="C154" s="142" t="s">
        <v>226</v>
      </c>
      <c r="D154" s="142" t="s">
        <v>136</v>
      </c>
      <c r="E154" s="143" t="s">
        <v>599</v>
      </c>
      <c r="F154" s="144" t="s">
        <v>600</v>
      </c>
      <c r="G154" s="145" t="s">
        <v>139</v>
      </c>
      <c r="H154" s="146">
        <v>1</v>
      </c>
      <c r="I154" s="147"/>
      <c r="J154" s="148">
        <f t="shared" si="10"/>
        <v>0</v>
      </c>
      <c r="K154" s="149"/>
      <c r="L154" s="30"/>
      <c r="M154" s="150" t="s">
        <v>1</v>
      </c>
      <c r="N154" s="151" t="s">
        <v>42</v>
      </c>
      <c r="O154" s="55"/>
      <c r="P154" s="152">
        <f t="shared" si="11"/>
        <v>0</v>
      </c>
      <c r="Q154" s="152">
        <v>0</v>
      </c>
      <c r="R154" s="152">
        <f t="shared" si="12"/>
        <v>0</v>
      </c>
      <c r="S154" s="152">
        <v>0</v>
      </c>
      <c r="T154" s="153">
        <f t="shared" si="13"/>
        <v>0</v>
      </c>
      <c r="U154" s="29"/>
      <c r="V154" s="29"/>
      <c r="W154" s="29"/>
      <c r="X154" s="29"/>
      <c r="Y154" s="29"/>
      <c r="Z154" s="29"/>
      <c r="AA154" s="29"/>
      <c r="AB154" s="29"/>
      <c r="AC154" s="29"/>
      <c r="AD154" s="29"/>
      <c r="AE154" s="29"/>
      <c r="AR154" s="154" t="s">
        <v>202</v>
      </c>
      <c r="AT154" s="154" t="s">
        <v>136</v>
      </c>
      <c r="AU154" s="154" t="s">
        <v>141</v>
      </c>
      <c r="AY154" s="14" t="s">
        <v>133</v>
      </c>
      <c r="BE154" s="155">
        <f t="shared" si="14"/>
        <v>0</v>
      </c>
      <c r="BF154" s="155">
        <f t="shared" si="15"/>
        <v>0</v>
      </c>
      <c r="BG154" s="155">
        <f t="shared" si="16"/>
        <v>0</v>
      </c>
      <c r="BH154" s="155">
        <f t="shared" si="17"/>
        <v>0</v>
      </c>
      <c r="BI154" s="155">
        <f t="shared" si="18"/>
        <v>0</v>
      </c>
      <c r="BJ154" s="14" t="s">
        <v>141</v>
      </c>
      <c r="BK154" s="155">
        <f t="shared" si="19"/>
        <v>0</v>
      </c>
      <c r="BL154" s="14" t="s">
        <v>202</v>
      </c>
      <c r="BM154" s="154" t="s">
        <v>347</v>
      </c>
    </row>
    <row r="155" spans="1:65" s="2" customFormat="1" ht="13.8" customHeight="1">
      <c r="A155" s="29"/>
      <c r="B155" s="141"/>
      <c r="C155" s="142" t="s">
        <v>230</v>
      </c>
      <c r="D155" s="142" t="s">
        <v>136</v>
      </c>
      <c r="E155" s="143" t="s">
        <v>601</v>
      </c>
      <c r="F155" s="144" t="s">
        <v>602</v>
      </c>
      <c r="G155" s="145" t="s">
        <v>139</v>
      </c>
      <c r="H155" s="146">
        <v>1</v>
      </c>
      <c r="I155" s="147"/>
      <c r="J155" s="148">
        <f t="shared" si="10"/>
        <v>0</v>
      </c>
      <c r="K155" s="149"/>
      <c r="L155" s="30"/>
      <c r="M155" s="150" t="s">
        <v>1</v>
      </c>
      <c r="N155" s="151" t="s">
        <v>42</v>
      </c>
      <c r="O155" s="55"/>
      <c r="P155" s="152">
        <f t="shared" si="11"/>
        <v>0</v>
      </c>
      <c r="Q155" s="152">
        <v>0</v>
      </c>
      <c r="R155" s="152">
        <f t="shared" si="12"/>
        <v>0</v>
      </c>
      <c r="S155" s="152">
        <v>0</v>
      </c>
      <c r="T155" s="153">
        <f t="shared" si="13"/>
        <v>0</v>
      </c>
      <c r="U155" s="29"/>
      <c r="V155" s="29"/>
      <c r="W155" s="29"/>
      <c r="X155" s="29"/>
      <c r="Y155" s="29"/>
      <c r="Z155" s="29"/>
      <c r="AA155" s="29"/>
      <c r="AB155" s="29"/>
      <c r="AC155" s="29"/>
      <c r="AD155" s="29"/>
      <c r="AE155" s="29"/>
      <c r="AR155" s="154" t="s">
        <v>202</v>
      </c>
      <c r="AT155" s="154" t="s">
        <v>136</v>
      </c>
      <c r="AU155" s="154" t="s">
        <v>141</v>
      </c>
      <c r="AY155" s="14" t="s">
        <v>133</v>
      </c>
      <c r="BE155" s="155">
        <f t="shared" si="14"/>
        <v>0</v>
      </c>
      <c r="BF155" s="155">
        <f t="shared" si="15"/>
        <v>0</v>
      </c>
      <c r="BG155" s="155">
        <f t="shared" si="16"/>
        <v>0</v>
      </c>
      <c r="BH155" s="155">
        <f t="shared" si="17"/>
        <v>0</v>
      </c>
      <c r="BI155" s="155">
        <f t="shared" si="18"/>
        <v>0</v>
      </c>
      <c r="BJ155" s="14" t="s">
        <v>141</v>
      </c>
      <c r="BK155" s="155">
        <f t="shared" si="19"/>
        <v>0</v>
      </c>
      <c r="BL155" s="14" t="s">
        <v>202</v>
      </c>
      <c r="BM155" s="154" t="s">
        <v>356</v>
      </c>
    </row>
    <row r="156" spans="1:65" s="2" customFormat="1" ht="22.2" customHeight="1">
      <c r="A156" s="29"/>
      <c r="B156" s="141"/>
      <c r="C156" s="156" t="s">
        <v>234</v>
      </c>
      <c r="D156" s="156" t="s">
        <v>172</v>
      </c>
      <c r="E156" s="157" t="s">
        <v>603</v>
      </c>
      <c r="F156" s="158" t="s">
        <v>604</v>
      </c>
      <c r="G156" s="159" t="s">
        <v>139</v>
      </c>
      <c r="H156" s="160">
        <v>1</v>
      </c>
      <c r="I156" s="161"/>
      <c r="J156" s="162">
        <f t="shared" si="10"/>
        <v>0</v>
      </c>
      <c r="K156" s="163"/>
      <c r="L156" s="164"/>
      <c r="M156" s="165" t="s">
        <v>1</v>
      </c>
      <c r="N156" s="166" t="s">
        <v>42</v>
      </c>
      <c r="O156" s="55"/>
      <c r="P156" s="152">
        <f t="shared" si="11"/>
        <v>0</v>
      </c>
      <c r="Q156" s="152">
        <v>0</v>
      </c>
      <c r="R156" s="152">
        <f t="shared" si="12"/>
        <v>0</v>
      </c>
      <c r="S156" s="152">
        <v>0</v>
      </c>
      <c r="T156" s="153">
        <f t="shared" si="13"/>
        <v>0</v>
      </c>
      <c r="U156" s="29"/>
      <c r="V156" s="29"/>
      <c r="W156" s="29"/>
      <c r="X156" s="29"/>
      <c r="Y156" s="29"/>
      <c r="Z156" s="29"/>
      <c r="AA156" s="29"/>
      <c r="AB156" s="29"/>
      <c r="AC156" s="29"/>
      <c r="AD156" s="29"/>
      <c r="AE156" s="29"/>
      <c r="AR156" s="154" t="s">
        <v>274</v>
      </c>
      <c r="AT156" s="154" t="s">
        <v>172</v>
      </c>
      <c r="AU156" s="154" t="s">
        <v>141</v>
      </c>
      <c r="AY156" s="14" t="s">
        <v>133</v>
      </c>
      <c r="BE156" s="155">
        <f t="shared" si="14"/>
        <v>0</v>
      </c>
      <c r="BF156" s="155">
        <f t="shared" si="15"/>
        <v>0</v>
      </c>
      <c r="BG156" s="155">
        <f t="shared" si="16"/>
        <v>0</v>
      </c>
      <c r="BH156" s="155">
        <f t="shared" si="17"/>
        <v>0</v>
      </c>
      <c r="BI156" s="155">
        <f t="shared" si="18"/>
        <v>0</v>
      </c>
      <c r="BJ156" s="14" t="s">
        <v>141</v>
      </c>
      <c r="BK156" s="155">
        <f t="shared" si="19"/>
        <v>0</v>
      </c>
      <c r="BL156" s="14" t="s">
        <v>202</v>
      </c>
      <c r="BM156" s="154" t="s">
        <v>364</v>
      </c>
    </row>
    <row r="157" spans="1:65" s="2" customFormat="1" ht="13.8" customHeight="1">
      <c r="A157" s="29"/>
      <c r="B157" s="141"/>
      <c r="C157" s="142" t="s">
        <v>238</v>
      </c>
      <c r="D157" s="142" t="s">
        <v>136</v>
      </c>
      <c r="E157" s="143" t="s">
        <v>605</v>
      </c>
      <c r="F157" s="144" t="s">
        <v>606</v>
      </c>
      <c r="G157" s="145" t="s">
        <v>139</v>
      </c>
      <c r="H157" s="146">
        <v>1</v>
      </c>
      <c r="I157" s="147"/>
      <c r="J157" s="148">
        <f t="shared" si="10"/>
        <v>0</v>
      </c>
      <c r="K157" s="149"/>
      <c r="L157" s="30"/>
      <c r="M157" s="150" t="s">
        <v>1</v>
      </c>
      <c r="N157" s="151" t="s">
        <v>42</v>
      </c>
      <c r="O157" s="55"/>
      <c r="P157" s="152">
        <f t="shared" si="11"/>
        <v>0</v>
      </c>
      <c r="Q157" s="152">
        <v>0</v>
      </c>
      <c r="R157" s="152">
        <f t="shared" si="12"/>
        <v>0</v>
      </c>
      <c r="S157" s="152">
        <v>0</v>
      </c>
      <c r="T157" s="153">
        <f t="shared" si="13"/>
        <v>0</v>
      </c>
      <c r="U157" s="29"/>
      <c r="V157" s="29"/>
      <c r="W157" s="29"/>
      <c r="X157" s="29"/>
      <c r="Y157" s="29"/>
      <c r="Z157" s="29"/>
      <c r="AA157" s="29"/>
      <c r="AB157" s="29"/>
      <c r="AC157" s="29"/>
      <c r="AD157" s="29"/>
      <c r="AE157" s="29"/>
      <c r="AR157" s="154" t="s">
        <v>202</v>
      </c>
      <c r="AT157" s="154" t="s">
        <v>136</v>
      </c>
      <c r="AU157" s="154" t="s">
        <v>141</v>
      </c>
      <c r="AY157" s="14" t="s">
        <v>133</v>
      </c>
      <c r="BE157" s="155">
        <f t="shared" si="14"/>
        <v>0</v>
      </c>
      <c r="BF157" s="155">
        <f t="shared" si="15"/>
        <v>0</v>
      </c>
      <c r="BG157" s="155">
        <f t="shared" si="16"/>
        <v>0</v>
      </c>
      <c r="BH157" s="155">
        <f t="shared" si="17"/>
        <v>0</v>
      </c>
      <c r="BI157" s="155">
        <f t="shared" si="18"/>
        <v>0</v>
      </c>
      <c r="BJ157" s="14" t="s">
        <v>141</v>
      </c>
      <c r="BK157" s="155">
        <f t="shared" si="19"/>
        <v>0</v>
      </c>
      <c r="BL157" s="14" t="s">
        <v>202</v>
      </c>
      <c r="BM157" s="154" t="s">
        <v>372</v>
      </c>
    </row>
    <row r="158" spans="1:65" s="2" customFormat="1" ht="13.8" customHeight="1">
      <c r="A158" s="29"/>
      <c r="B158" s="141"/>
      <c r="C158" s="156" t="s">
        <v>242</v>
      </c>
      <c r="D158" s="156" t="s">
        <v>172</v>
      </c>
      <c r="E158" s="157" t="s">
        <v>607</v>
      </c>
      <c r="F158" s="158" t="s">
        <v>608</v>
      </c>
      <c r="G158" s="159" t="s">
        <v>139</v>
      </c>
      <c r="H158" s="160">
        <v>1</v>
      </c>
      <c r="I158" s="161"/>
      <c r="J158" s="162">
        <f t="shared" si="10"/>
        <v>0</v>
      </c>
      <c r="K158" s="163"/>
      <c r="L158" s="164"/>
      <c r="M158" s="165" t="s">
        <v>1</v>
      </c>
      <c r="N158" s="166" t="s">
        <v>42</v>
      </c>
      <c r="O158" s="55"/>
      <c r="P158" s="152">
        <f t="shared" si="11"/>
        <v>0</v>
      </c>
      <c r="Q158" s="152">
        <v>0</v>
      </c>
      <c r="R158" s="152">
        <f t="shared" si="12"/>
        <v>0</v>
      </c>
      <c r="S158" s="152">
        <v>0</v>
      </c>
      <c r="T158" s="153">
        <f t="shared" si="13"/>
        <v>0</v>
      </c>
      <c r="U158" s="29"/>
      <c r="V158" s="29"/>
      <c r="W158" s="29"/>
      <c r="X158" s="29"/>
      <c r="Y158" s="29"/>
      <c r="Z158" s="29"/>
      <c r="AA158" s="29"/>
      <c r="AB158" s="29"/>
      <c r="AC158" s="29"/>
      <c r="AD158" s="29"/>
      <c r="AE158" s="29"/>
      <c r="AR158" s="154" t="s">
        <v>274</v>
      </c>
      <c r="AT158" s="154" t="s">
        <v>172</v>
      </c>
      <c r="AU158" s="154" t="s">
        <v>141</v>
      </c>
      <c r="AY158" s="14" t="s">
        <v>133</v>
      </c>
      <c r="BE158" s="155">
        <f t="shared" si="14"/>
        <v>0</v>
      </c>
      <c r="BF158" s="155">
        <f t="shared" si="15"/>
        <v>0</v>
      </c>
      <c r="BG158" s="155">
        <f t="shared" si="16"/>
        <v>0</v>
      </c>
      <c r="BH158" s="155">
        <f t="shared" si="17"/>
        <v>0</v>
      </c>
      <c r="BI158" s="155">
        <f t="shared" si="18"/>
        <v>0</v>
      </c>
      <c r="BJ158" s="14" t="s">
        <v>141</v>
      </c>
      <c r="BK158" s="155">
        <f t="shared" si="19"/>
        <v>0</v>
      </c>
      <c r="BL158" s="14" t="s">
        <v>202</v>
      </c>
      <c r="BM158" s="154" t="s">
        <v>380</v>
      </c>
    </row>
    <row r="159" spans="1:65" s="2" customFormat="1" ht="22.2" customHeight="1">
      <c r="A159" s="29"/>
      <c r="B159" s="141"/>
      <c r="C159" s="142" t="s">
        <v>246</v>
      </c>
      <c r="D159" s="142" t="s">
        <v>136</v>
      </c>
      <c r="E159" s="143" t="s">
        <v>609</v>
      </c>
      <c r="F159" s="144" t="s">
        <v>610</v>
      </c>
      <c r="G159" s="145" t="s">
        <v>139</v>
      </c>
      <c r="H159" s="146">
        <v>8</v>
      </c>
      <c r="I159" s="147"/>
      <c r="J159" s="148">
        <f t="shared" si="10"/>
        <v>0</v>
      </c>
      <c r="K159" s="149"/>
      <c r="L159" s="30"/>
      <c r="M159" s="150" t="s">
        <v>1</v>
      </c>
      <c r="N159" s="151" t="s">
        <v>42</v>
      </c>
      <c r="O159" s="55"/>
      <c r="P159" s="152">
        <f t="shared" si="11"/>
        <v>0</v>
      </c>
      <c r="Q159" s="152">
        <v>0</v>
      </c>
      <c r="R159" s="152">
        <f t="shared" si="12"/>
        <v>0</v>
      </c>
      <c r="S159" s="152">
        <v>0</v>
      </c>
      <c r="T159" s="153">
        <f t="shared" si="13"/>
        <v>0</v>
      </c>
      <c r="U159" s="29"/>
      <c r="V159" s="29"/>
      <c r="W159" s="29"/>
      <c r="X159" s="29"/>
      <c r="Y159" s="29"/>
      <c r="Z159" s="29"/>
      <c r="AA159" s="29"/>
      <c r="AB159" s="29"/>
      <c r="AC159" s="29"/>
      <c r="AD159" s="29"/>
      <c r="AE159" s="29"/>
      <c r="AR159" s="154" t="s">
        <v>202</v>
      </c>
      <c r="AT159" s="154" t="s">
        <v>136</v>
      </c>
      <c r="AU159" s="154" t="s">
        <v>141</v>
      </c>
      <c r="AY159" s="14" t="s">
        <v>133</v>
      </c>
      <c r="BE159" s="155">
        <f t="shared" si="14"/>
        <v>0</v>
      </c>
      <c r="BF159" s="155">
        <f t="shared" si="15"/>
        <v>0</v>
      </c>
      <c r="BG159" s="155">
        <f t="shared" si="16"/>
        <v>0</v>
      </c>
      <c r="BH159" s="155">
        <f t="shared" si="17"/>
        <v>0</v>
      </c>
      <c r="BI159" s="155">
        <f t="shared" si="18"/>
        <v>0</v>
      </c>
      <c r="BJ159" s="14" t="s">
        <v>141</v>
      </c>
      <c r="BK159" s="155">
        <f t="shared" si="19"/>
        <v>0</v>
      </c>
      <c r="BL159" s="14" t="s">
        <v>202</v>
      </c>
      <c r="BM159" s="154" t="s">
        <v>390</v>
      </c>
    </row>
    <row r="160" spans="1:65" s="2" customFormat="1" ht="22.2" customHeight="1">
      <c r="A160" s="29"/>
      <c r="B160" s="141"/>
      <c r="C160" s="142" t="s">
        <v>250</v>
      </c>
      <c r="D160" s="142" t="s">
        <v>136</v>
      </c>
      <c r="E160" s="143" t="s">
        <v>611</v>
      </c>
      <c r="F160" s="144" t="s">
        <v>612</v>
      </c>
      <c r="G160" s="145" t="s">
        <v>139</v>
      </c>
      <c r="H160" s="146">
        <v>4</v>
      </c>
      <c r="I160" s="147"/>
      <c r="J160" s="148">
        <f t="shared" si="10"/>
        <v>0</v>
      </c>
      <c r="K160" s="149"/>
      <c r="L160" s="30"/>
      <c r="M160" s="150" t="s">
        <v>1</v>
      </c>
      <c r="N160" s="151" t="s">
        <v>42</v>
      </c>
      <c r="O160" s="55"/>
      <c r="P160" s="152">
        <f t="shared" si="11"/>
        <v>0</v>
      </c>
      <c r="Q160" s="152">
        <v>0</v>
      </c>
      <c r="R160" s="152">
        <f t="shared" si="12"/>
        <v>0</v>
      </c>
      <c r="S160" s="152">
        <v>0</v>
      </c>
      <c r="T160" s="153">
        <f t="shared" si="13"/>
        <v>0</v>
      </c>
      <c r="U160" s="29"/>
      <c r="V160" s="29"/>
      <c r="W160" s="29"/>
      <c r="X160" s="29"/>
      <c r="Y160" s="29"/>
      <c r="Z160" s="29"/>
      <c r="AA160" s="29"/>
      <c r="AB160" s="29"/>
      <c r="AC160" s="29"/>
      <c r="AD160" s="29"/>
      <c r="AE160" s="29"/>
      <c r="AR160" s="154" t="s">
        <v>202</v>
      </c>
      <c r="AT160" s="154" t="s">
        <v>136</v>
      </c>
      <c r="AU160" s="154" t="s">
        <v>141</v>
      </c>
      <c r="AY160" s="14" t="s">
        <v>133</v>
      </c>
      <c r="BE160" s="155">
        <f t="shared" si="14"/>
        <v>0</v>
      </c>
      <c r="BF160" s="155">
        <f t="shared" si="15"/>
        <v>0</v>
      </c>
      <c r="BG160" s="155">
        <f t="shared" si="16"/>
        <v>0</v>
      </c>
      <c r="BH160" s="155">
        <f t="shared" si="17"/>
        <v>0</v>
      </c>
      <c r="BI160" s="155">
        <f t="shared" si="18"/>
        <v>0</v>
      </c>
      <c r="BJ160" s="14" t="s">
        <v>141</v>
      </c>
      <c r="BK160" s="155">
        <f t="shared" si="19"/>
        <v>0</v>
      </c>
      <c r="BL160" s="14" t="s">
        <v>202</v>
      </c>
      <c r="BM160" s="154" t="s">
        <v>398</v>
      </c>
    </row>
    <row r="161" spans="1:65" s="2" customFormat="1" ht="22.2" customHeight="1">
      <c r="A161" s="29"/>
      <c r="B161" s="141"/>
      <c r="C161" s="142" t="s">
        <v>254</v>
      </c>
      <c r="D161" s="142" t="s">
        <v>136</v>
      </c>
      <c r="E161" s="143" t="s">
        <v>613</v>
      </c>
      <c r="F161" s="144" t="s">
        <v>614</v>
      </c>
      <c r="G161" s="145" t="s">
        <v>149</v>
      </c>
      <c r="H161" s="146">
        <v>30</v>
      </c>
      <c r="I161" s="147"/>
      <c r="J161" s="148">
        <f t="shared" si="10"/>
        <v>0</v>
      </c>
      <c r="K161" s="149"/>
      <c r="L161" s="30"/>
      <c r="M161" s="150" t="s">
        <v>1</v>
      </c>
      <c r="N161" s="151" t="s">
        <v>42</v>
      </c>
      <c r="O161" s="55"/>
      <c r="P161" s="152">
        <f t="shared" si="11"/>
        <v>0</v>
      </c>
      <c r="Q161" s="152">
        <v>0</v>
      </c>
      <c r="R161" s="152">
        <f t="shared" si="12"/>
        <v>0</v>
      </c>
      <c r="S161" s="152">
        <v>0</v>
      </c>
      <c r="T161" s="153">
        <f t="shared" si="13"/>
        <v>0</v>
      </c>
      <c r="U161" s="29"/>
      <c r="V161" s="29"/>
      <c r="W161" s="29"/>
      <c r="X161" s="29"/>
      <c r="Y161" s="29"/>
      <c r="Z161" s="29"/>
      <c r="AA161" s="29"/>
      <c r="AB161" s="29"/>
      <c r="AC161" s="29"/>
      <c r="AD161" s="29"/>
      <c r="AE161" s="29"/>
      <c r="AR161" s="154" t="s">
        <v>202</v>
      </c>
      <c r="AT161" s="154" t="s">
        <v>136</v>
      </c>
      <c r="AU161" s="154" t="s">
        <v>141</v>
      </c>
      <c r="AY161" s="14" t="s">
        <v>133</v>
      </c>
      <c r="BE161" s="155">
        <f t="shared" si="14"/>
        <v>0</v>
      </c>
      <c r="BF161" s="155">
        <f t="shared" si="15"/>
        <v>0</v>
      </c>
      <c r="BG161" s="155">
        <f t="shared" si="16"/>
        <v>0</v>
      </c>
      <c r="BH161" s="155">
        <f t="shared" si="17"/>
        <v>0</v>
      </c>
      <c r="BI161" s="155">
        <f t="shared" si="18"/>
        <v>0</v>
      </c>
      <c r="BJ161" s="14" t="s">
        <v>141</v>
      </c>
      <c r="BK161" s="155">
        <f t="shared" si="19"/>
        <v>0</v>
      </c>
      <c r="BL161" s="14" t="s">
        <v>202</v>
      </c>
      <c r="BM161" s="154" t="s">
        <v>406</v>
      </c>
    </row>
    <row r="162" spans="1:65" s="2" customFormat="1" ht="22.2" customHeight="1">
      <c r="A162" s="29"/>
      <c r="B162" s="141"/>
      <c r="C162" s="142" t="s">
        <v>261</v>
      </c>
      <c r="D162" s="142" t="s">
        <v>136</v>
      </c>
      <c r="E162" s="143" t="s">
        <v>615</v>
      </c>
      <c r="F162" s="144" t="s">
        <v>616</v>
      </c>
      <c r="G162" s="145" t="s">
        <v>289</v>
      </c>
      <c r="H162" s="167"/>
      <c r="I162" s="147"/>
      <c r="J162" s="148">
        <f t="shared" si="10"/>
        <v>0</v>
      </c>
      <c r="K162" s="149"/>
      <c r="L162" s="30"/>
      <c r="M162" s="150" t="s">
        <v>1</v>
      </c>
      <c r="N162" s="151" t="s">
        <v>42</v>
      </c>
      <c r="O162" s="55"/>
      <c r="P162" s="152">
        <f t="shared" si="11"/>
        <v>0</v>
      </c>
      <c r="Q162" s="152">
        <v>0</v>
      </c>
      <c r="R162" s="152">
        <f t="shared" si="12"/>
        <v>0</v>
      </c>
      <c r="S162" s="152">
        <v>0</v>
      </c>
      <c r="T162" s="153">
        <f t="shared" si="13"/>
        <v>0</v>
      </c>
      <c r="U162" s="29"/>
      <c r="V162" s="29"/>
      <c r="W162" s="29"/>
      <c r="X162" s="29"/>
      <c r="Y162" s="29"/>
      <c r="Z162" s="29"/>
      <c r="AA162" s="29"/>
      <c r="AB162" s="29"/>
      <c r="AC162" s="29"/>
      <c r="AD162" s="29"/>
      <c r="AE162" s="29"/>
      <c r="AR162" s="154" t="s">
        <v>202</v>
      </c>
      <c r="AT162" s="154" t="s">
        <v>136</v>
      </c>
      <c r="AU162" s="154" t="s">
        <v>141</v>
      </c>
      <c r="AY162" s="14" t="s">
        <v>133</v>
      </c>
      <c r="BE162" s="155">
        <f t="shared" si="14"/>
        <v>0</v>
      </c>
      <c r="BF162" s="155">
        <f t="shared" si="15"/>
        <v>0</v>
      </c>
      <c r="BG162" s="155">
        <f t="shared" si="16"/>
        <v>0</v>
      </c>
      <c r="BH162" s="155">
        <f t="shared" si="17"/>
        <v>0</v>
      </c>
      <c r="BI162" s="155">
        <f t="shared" si="18"/>
        <v>0</v>
      </c>
      <c r="BJ162" s="14" t="s">
        <v>141</v>
      </c>
      <c r="BK162" s="155">
        <f t="shared" si="19"/>
        <v>0</v>
      </c>
      <c r="BL162" s="14" t="s">
        <v>202</v>
      </c>
      <c r="BM162" s="154" t="s">
        <v>416</v>
      </c>
    </row>
    <row r="163" spans="1:65" s="12" customFormat="1" ht="22.8" customHeight="1">
      <c r="B163" s="128"/>
      <c r="D163" s="129" t="s">
        <v>75</v>
      </c>
      <c r="E163" s="139" t="s">
        <v>617</v>
      </c>
      <c r="F163" s="139" t="s">
        <v>618</v>
      </c>
      <c r="I163" s="131"/>
      <c r="J163" s="140">
        <f>BK163</f>
        <v>0</v>
      </c>
      <c r="L163" s="128"/>
      <c r="M163" s="133"/>
      <c r="N163" s="134"/>
      <c r="O163" s="134"/>
      <c r="P163" s="135">
        <f>SUM(P164:P194)</f>
        <v>0</v>
      </c>
      <c r="Q163" s="134"/>
      <c r="R163" s="135">
        <f>SUM(R164:R194)</f>
        <v>0</v>
      </c>
      <c r="S163" s="134"/>
      <c r="T163" s="136">
        <f>SUM(T164:T194)</f>
        <v>0</v>
      </c>
      <c r="AR163" s="129" t="s">
        <v>141</v>
      </c>
      <c r="AT163" s="137" t="s">
        <v>75</v>
      </c>
      <c r="AU163" s="137" t="s">
        <v>84</v>
      </c>
      <c r="AY163" s="129" t="s">
        <v>133</v>
      </c>
      <c r="BK163" s="138">
        <f>SUM(BK164:BK194)</f>
        <v>0</v>
      </c>
    </row>
    <row r="164" spans="1:65" s="2" customFormat="1" ht="22.2" customHeight="1">
      <c r="A164" s="29"/>
      <c r="B164" s="141"/>
      <c r="C164" s="142" t="s">
        <v>269</v>
      </c>
      <c r="D164" s="142" t="s">
        <v>136</v>
      </c>
      <c r="E164" s="143" t="s">
        <v>619</v>
      </c>
      <c r="F164" s="144" t="s">
        <v>620</v>
      </c>
      <c r="G164" s="145" t="s">
        <v>149</v>
      </c>
      <c r="H164" s="146">
        <v>65</v>
      </c>
      <c r="I164" s="147"/>
      <c r="J164" s="148">
        <f t="shared" ref="J164:J194" si="20">ROUND(I164*H164,2)</f>
        <v>0</v>
      </c>
      <c r="K164" s="149"/>
      <c r="L164" s="30"/>
      <c r="M164" s="150" t="s">
        <v>1</v>
      </c>
      <c r="N164" s="151" t="s">
        <v>42</v>
      </c>
      <c r="O164" s="55"/>
      <c r="P164" s="152">
        <f t="shared" ref="P164:P194" si="21">O164*H164</f>
        <v>0</v>
      </c>
      <c r="Q164" s="152">
        <v>0</v>
      </c>
      <c r="R164" s="152">
        <f t="shared" ref="R164:R194" si="22">Q164*H164</f>
        <v>0</v>
      </c>
      <c r="S164" s="152">
        <v>0</v>
      </c>
      <c r="T164" s="153">
        <f t="shared" ref="T164:T194" si="23">S164*H164</f>
        <v>0</v>
      </c>
      <c r="U164" s="29"/>
      <c r="V164" s="29"/>
      <c r="W164" s="29"/>
      <c r="X164" s="29"/>
      <c r="Y164" s="29"/>
      <c r="Z164" s="29"/>
      <c r="AA164" s="29"/>
      <c r="AB164" s="29"/>
      <c r="AC164" s="29"/>
      <c r="AD164" s="29"/>
      <c r="AE164" s="29"/>
      <c r="AR164" s="154" t="s">
        <v>202</v>
      </c>
      <c r="AT164" s="154" t="s">
        <v>136</v>
      </c>
      <c r="AU164" s="154" t="s">
        <v>141</v>
      </c>
      <c r="AY164" s="14" t="s">
        <v>133</v>
      </c>
      <c r="BE164" s="155">
        <f t="shared" ref="BE164:BE194" si="24">IF(N164="základná",J164,0)</f>
        <v>0</v>
      </c>
      <c r="BF164" s="155">
        <f t="shared" ref="BF164:BF194" si="25">IF(N164="znížená",J164,0)</f>
        <v>0</v>
      </c>
      <c r="BG164" s="155">
        <f t="shared" ref="BG164:BG194" si="26">IF(N164="zákl. prenesená",J164,0)</f>
        <v>0</v>
      </c>
      <c r="BH164" s="155">
        <f t="shared" ref="BH164:BH194" si="27">IF(N164="zníž. prenesená",J164,0)</f>
        <v>0</v>
      </c>
      <c r="BI164" s="155">
        <f t="shared" ref="BI164:BI194" si="28">IF(N164="nulová",J164,0)</f>
        <v>0</v>
      </c>
      <c r="BJ164" s="14" t="s">
        <v>141</v>
      </c>
      <c r="BK164" s="155">
        <f t="shared" ref="BK164:BK194" si="29">ROUND(I164*H164,2)</f>
        <v>0</v>
      </c>
      <c r="BL164" s="14" t="s">
        <v>202</v>
      </c>
      <c r="BM164" s="154" t="s">
        <v>426</v>
      </c>
    </row>
    <row r="165" spans="1:65" s="2" customFormat="1" ht="22.2" customHeight="1">
      <c r="A165" s="29"/>
      <c r="B165" s="141"/>
      <c r="C165" s="142" t="s">
        <v>274</v>
      </c>
      <c r="D165" s="142" t="s">
        <v>136</v>
      </c>
      <c r="E165" s="143" t="s">
        <v>621</v>
      </c>
      <c r="F165" s="144" t="s">
        <v>622</v>
      </c>
      <c r="G165" s="145" t="s">
        <v>149</v>
      </c>
      <c r="H165" s="146">
        <v>13</v>
      </c>
      <c r="I165" s="147"/>
      <c r="J165" s="148">
        <f t="shared" si="20"/>
        <v>0</v>
      </c>
      <c r="K165" s="149"/>
      <c r="L165" s="30"/>
      <c r="M165" s="150" t="s">
        <v>1</v>
      </c>
      <c r="N165" s="151" t="s">
        <v>42</v>
      </c>
      <c r="O165" s="55"/>
      <c r="P165" s="152">
        <f t="shared" si="21"/>
        <v>0</v>
      </c>
      <c r="Q165" s="152">
        <v>0</v>
      </c>
      <c r="R165" s="152">
        <f t="shared" si="22"/>
        <v>0</v>
      </c>
      <c r="S165" s="152">
        <v>0</v>
      </c>
      <c r="T165" s="153">
        <f t="shared" si="23"/>
        <v>0</v>
      </c>
      <c r="U165" s="29"/>
      <c r="V165" s="29"/>
      <c r="W165" s="29"/>
      <c r="X165" s="29"/>
      <c r="Y165" s="29"/>
      <c r="Z165" s="29"/>
      <c r="AA165" s="29"/>
      <c r="AB165" s="29"/>
      <c r="AC165" s="29"/>
      <c r="AD165" s="29"/>
      <c r="AE165" s="29"/>
      <c r="AR165" s="154" t="s">
        <v>202</v>
      </c>
      <c r="AT165" s="154" t="s">
        <v>136</v>
      </c>
      <c r="AU165" s="154" t="s">
        <v>141</v>
      </c>
      <c r="AY165" s="14" t="s">
        <v>133</v>
      </c>
      <c r="BE165" s="155">
        <f t="shared" si="24"/>
        <v>0</v>
      </c>
      <c r="BF165" s="155">
        <f t="shared" si="25"/>
        <v>0</v>
      </c>
      <c r="BG165" s="155">
        <f t="shared" si="26"/>
        <v>0</v>
      </c>
      <c r="BH165" s="155">
        <f t="shared" si="27"/>
        <v>0</v>
      </c>
      <c r="BI165" s="155">
        <f t="shared" si="28"/>
        <v>0</v>
      </c>
      <c r="BJ165" s="14" t="s">
        <v>141</v>
      </c>
      <c r="BK165" s="155">
        <f t="shared" si="29"/>
        <v>0</v>
      </c>
      <c r="BL165" s="14" t="s">
        <v>202</v>
      </c>
      <c r="BM165" s="154" t="s">
        <v>434</v>
      </c>
    </row>
    <row r="166" spans="1:65" s="2" customFormat="1" ht="22.2" customHeight="1">
      <c r="A166" s="29"/>
      <c r="B166" s="141"/>
      <c r="C166" s="142" t="s">
        <v>278</v>
      </c>
      <c r="D166" s="142" t="s">
        <v>136</v>
      </c>
      <c r="E166" s="143" t="s">
        <v>623</v>
      </c>
      <c r="F166" s="144" t="s">
        <v>624</v>
      </c>
      <c r="G166" s="145" t="s">
        <v>149</v>
      </c>
      <c r="H166" s="146">
        <v>67</v>
      </c>
      <c r="I166" s="147"/>
      <c r="J166" s="148">
        <f t="shared" si="20"/>
        <v>0</v>
      </c>
      <c r="K166" s="149"/>
      <c r="L166" s="30"/>
      <c r="M166" s="150" t="s">
        <v>1</v>
      </c>
      <c r="N166" s="151" t="s">
        <v>42</v>
      </c>
      <c r="O166" s="55"/>
      <c r="P166" s="152">
        <f t="shared" si="21"/>
        <v>0</v>
      </c>
      <c r="Q166" s="152">
        <v>0</v>
      </c>
      <c r="R166" s="152">
        <f t="shared" si="22"/>
        <v>0</v>
      </c>
      <c r="S166" s="152">
        <v>0</v>
      </c>
      <c r="T166" s="153">
        <f t="shared" si="23"/>
        <v>0</v>
      </c>
      <c r="U166" s="29"/>
      <c r="V166" s="29"/>
      <c r="W166" s="29"/>
      <c r="X166" s="29"/>
      <c r="Y166" s="29"/>
      <c r="Z166" s="29"/>
      <c r="AA166" s="29"/>
      <c r="AB166" s="29"/>
      <c r="AC166" s="29"/>
      <c r="AD166" s="29"/>
      <c r="AE166" s="29"/>
      <c r="AR166" s="154" t="s">
        <v>202</v>
      </c>
      <c r="AT166" s="154" t="s">
        <v>136</v>
      </c>
      <c r="AU166" s="154" t="s">
        <v>141</v>
      </c>
      <c r="AY166" s="14" t="s">
        <v>133</v>
      </c>
      <c r="BE166" s="155">
        <f t="shared" si="24"/>
        <v>0</v>
      </c>
      <c r="BF166" s="155">
        <f t="shared" si="25"/>
        <v>0</v>
      </c>
      <c r="BG166" s="155">
        <f t="shared" si="26"/>
        <v>0</v>
      </c>
      <c r="BH166" s="155">
        <f t="shared" si="27"/>
        <v>0</v>
      </c>
      <c r="BI166" s="155">
        <f t="shared" si="28"/>
        <v>0</v>
      </c>
      <c r="BJ166" s="14" t="s">
        <v>141</v>
      </c>
      <c r="BK166" s="155">
        <f t="shared" si="29"/>
        <v>0</v>
      </c>
      <c r="BL166" s="14" t="s">
        <v>202</v>
      </c>
      <c r="BM166" s="154" t="s">
        <v>442</v>
      </c>
    </row>
    <row r="167" spans="1:65" s="2" customFormat="1" ht="22.2" customHeight="1">
      <c r="A167" s="29"/>
      <c r="B167" s="141"/>
      <c r="C167" s="142" t="s">
        <v>282</v>
      </c>
      <c r="D167" s="142" t="s">
        <v>136</v>
      </c>
      <c r="E167" s="143" t="s">
        <v>625</v>
      </c>
      <c r="F167" s="144" t="s">
        <v>626</v>
      </c>
      <c r="G167" s="145" t="s">
        <v>149</v>
      </c>
      <c r="H167" s="146">
        <v>6</v>
      </c>
      <c r="I167" s="147"/>
      <c r="J167" s="148">
        <f t="shared" si="20"/>
        <v>0</v>
      </c>
      <c r="K167" s="149"/>
      <c r="L167" s="30"/>
      <c r="M167" s="150" t="s">
        <v>1</v>
      </c>
      <c r="N167" s="151" t="s">
        <v>42</v>
      </c>
      <c r="O167" s="55"/>
      <c r="P167" s="152">
        <f t="shared" si="21"/>
        <v>0</v>
      </c>
      <c r="Q167" s="152">
        <v>0</v>
      </c>
      <c r="R167" s="152">
        <f t="shared" si="22"/>
        <v>0</v>
      </c>
      <c r="S167" s="152">
        <v>0</v>
      </c>
      <c r="T167" s="153">
        <f t="shared" si="23"/>
        <v>0</v>
      </c>
      <c r="U167" s="29"/>
      <c r="V167" s="29"/>
      <c r="W167" s="29"/>
      <c r="X167" s="29"/>
      <c r="Y167" s="29"/>
      <c r="Z167" s="29"/>
      <c r="AA167" s="29"/>
      <c r="AB167" s="29"/>
      <c r="AC167" s="29"/>
      <c r="AD167" s="29"/>
      <c r="AE167" s="29"/>
      <c r="AR167" s="154" t="s">
        <v>202</v>
      </c>
      <c r="AT167" s="154" t="s">
        <v>136</v>
      </c>
      <c r="AU167" s="154" t="s">
        <v>141</v>
      </c>
      <c r="AY167" s="14" t="s">
        <v>133</v>
      </c>
      <c r="BE167" s="155">
        <f t="shared" si="24"/>
        <v>0</v>
      </c>
      <c r="BF167" s="155">
        <f t="shared" si="25"/>
        <v>0</v>
      </c>
      <c r="BG167" s="155">
        <f t="shared" si="26"/>
        <v>0</v>
      </c>
      <c r="BH167" s="155">
        <f t="shared" si="27"/>
        <v>0</v>
      </c>
      <c r="BI167" s="155">
        <f t="shared" si="28"/>
        <v>0</v>
      </c>
      <c r="BJ167" s="14" t="s">
        <v>141</v>
      </c>
      <c r="BK167" s="155">
        <f t="shared" si="29"/>
        <v>0</v>
      </c>
      <c r="BL167" s="14" t="s">
        <v>202</v>
      </c>
      <c r="BM167" s="154" t="s">
        <v>451</v>
      </c>
    </row>
    <row r="168" spans="1:65" s="2" customFormat="1" ht="22.2" customHeight="1">
      <c r="A168" s="29"/>
      <c r="B168" s="141"/>
      <c r="C168" s="142" t="s">
        <v>286</v>
      </c>
      <c r="D168" s="142" t="s">
        <v>136</v>
      </c>
      <c r="E168" s="143" t="s">
        <v>627</v>
      </c>
      <c r="F168" s="144" t="s">
        <v>628</v>
      </c>
      <c r="G168" s="145" t="s">
        <v>149</v>
      </c>
      <c r="H168" s="146">
        <v>15</v>
      </c>
      <c r="I168" s="147"/>
      <c r="J168" s="148">
        <f t="shared" si="20"/>
        <v>0</v>
      </c>
      <c r="K168" s="149"/>
      <c r="L168" s="30"/>
      <c r="M168" s="150" t="s">
        <v>1</v>
      </c>
      <c r="N168" s="151" t="s">
        <v>42</v>
      </c>
      <c r="O168" s="55"/>
      <c r="P168" s="152">
        <f t="shared" si="21"/>
        <v>0</v>
      </c>
      <c r="Q168" s="152">
        <v>0</v>
      </c>
      <c r="R168" s="152">
        <f t="shared" si="22"/>
        <v>0</v>
      </c>
      <c r="S168" s="152">
        <v>0</v>
      </c>
      <c r="T168" s="153">
        <f t="shared" si="23"/>
        <v>0</v>
      </c>
      <c r="U168" s="29"/>
      <c r="V168" s="29"/>
      <c r="W168" s="29"/>
      <c r="X168" s="29"/>
      <c r="Y168" s="29"/>
      <c r="Z168" s="29"/>
      <c r="AA168" s="29"/>
      <c r="AB168" s="29"/>
      <c r="AC168" s="29"/>
      <c r="AD168" s="29"/>
      <c r="AE168" s="29"/>
      <c r="AR168" s="154" t="s">
        <v>202</v>
      </c>
      <c r="AT168" s="154" t="s">
        <v>136</v>
      </c>
      <c r="AU168" s="154" t="s">
        <v>141</v>
      </c>
      <c r="AY168" s="14" t="s">
        <v>133</v>
      </c>
      <c r="BE168" s="155">
        <f t="shared" si="24"/>
        <v>0</v>
      </c>
      <c r="BF168" s="155">
        <f t="shared" si="25"/>
        <v>0</v>
      </c>
      <c r="BG168" s="155">
        <f t="shared" si="26"/>
        <v>0</v>
      </c>
      <c r="BH168" s="155">
        <f t="shared" si="27"/>
        <v>0</v>
      </c>
      <c r="BI168" s="155">
        <f t="shared" si="28"/>
        <v>0</v>
      </c>
      <c r="BJ168" s="14" t="s">
        <v>141</v>
      </c>
      <c r="BK168" s="155">
        <f t="shared" si="29"/>
        <v>0</v>
      </c>
      <c r="BL168" s="14" t="s">
        <v>202</v>
      </c>
      <c r="BM168" s="154" t="s">
        <v>461</v>
      </c>
    </row>
    <row r="169" spans="1:65" s="2" customFormat="1" ht="13.8" customHeight="1">
      <c r="A169" s="29"/>
      <c r="B169" s="141"/>
      <c r="C169" s="142" t="s">
        <v>293</v>
      </c>
      <c r="D169" s="142" t="s">
        <v>136</v>
      </c>
      <c r="E169" s="143" t="s">
        <v>629</v>
      </c>
      <c r="F169" s="144" t="s">
        <v>600</v>
      </c>
      <c r="G169" s="145" t="s">
        <v>139</v>
      </c>
      <c r="H169" s="146">
        <v>1</v>
      </c>
      <c r="I169" s="147"/>
      <c r="J169" s="148">
        <f t="shared" si="20"/>
        <v>0</v>
      </c>
      <c r="K169" s="149"/>
      <c r="L169" s="30"/>
      <c r="M169" s="150" t="s">
        <v>1</v>
      </c>
      <c r="N169" s="151" t="s">
        <v>42</v>
      </c>
      <c r="O169" s="55"/>
      <c r="P169" s="152">
        <f t="shared" si="21"/>
        <v>0</v>
      </c>
      <c r="Q169" s="152">
        <v>0</v>
      </c>
      <c r="R169" s="152">
        <f t="shared" si="22"/>
        <v>0</v>
      </c>
      <c r="S169" s="152">
        <v>0</v>
      </c>
      <c r="T169" s="153">
        <f t="shared" si="23"/>
        <v>0</v>
      </c>
      <c r="U169" s="29"/>
      <c r="V169" s="29"/>
      <c r="W169" s="29"/>
      <c r="X169" s="29"/>
      <c r="Y169" s="29"/>
      <c r="Z169" s="29"/>
      <c r="AA169" s="29"/>
      <c r="AB169" s="29"/>
      <c r="AC169" s="29"/>
      <c r="AD169" s="29"/>
      <c r="AE169" s="29"/>
      <c r="AR169" s="154" t="s">
        <v>202</v>
      </c>
      <c r="AT169" s="154" t="s">
        <v>136</v>
      </c>
      <c r="AU169" s="154" t="s">
        <v>141</v>
      </c>
      <c r="AY169" s="14" t="s">
        <v>133</v>
      </c>
      <c r="BE169" s="155">
        <f t="shared" si="24"/>
        <v>0</v>
      </c>
      <c r="BF169" s="155">
        <f t="shared" si="25"/>
        <v>0</v>
      </c>
      <c r="BG169" s="155">
        <f t="shared" si="26"/>
        <v>0</v>
      </c>
      <c r="BH169" s="155">
        <f t="shared" si="27"/>
        <v>0</v>
      </c>
      <c r="BI169" s="155">
        <f t="shared" si="28"/>
        <v>0</v>
      </c>
      <c r="BJ169" s="14" t="s">
        <v>141</v>
      </c>
      <c r="BK169" s="155">
        <f t="shared" si="29"/>
        <v>0</v>
      </c>
      <c r="BL169" s="14" t="s">
        <v>202</v>
      </c>
      <c r="BM169" s="154" t="s">
        <v>469</v>
      </c>
    </row>
    <row r="170" spans="1:65" s="2" customFormat="1" ht="13.8" customHeight="1">
      <c r="A170" s="29"/>
      <c r="B170" s="141"/>
      <c r="C170" s="142" t="s">
        <v>297</v>
      </c>
      <c r="D170" s="142" t="s">
        <v>136</v>
      </c>
      <c r="E170" s="143" t="s">
        <v>630</v>
      </c>
      <c r="F170" s="144" t="s">
        <v>631</v>
      </c>
      <c r="G170" s="145" t="s">
        <v>139</v>
      </c>
      <c r="H170" s="146">
        <v>12</v>
      </c>
      <c r="I170" s="147"/>
      <c r="J170" s="148">
        <f t="shared" si="20"/>
        <v>0</v>
      </c>
      <c r="K170" s="149"/>
      <c r="L170" s="30"/>
      <c r="M170" s="150" t="s">
        <v>1</v>
      </c>
      <c r="N170" s="151" t="s">
        <v>42</v>
      </c>
      <c r="O170" s="55"/>
      <c r="P170" s="152">
        <f t="shared" si="21"/>
        <v>0</v>
      </c>
      <c r="Q170" s="152">
        <v>0</v>
      </c>
      <c r="R170" s="152">
        <f t="shared" si="22"/>
        <v>0</v>
      </c>
      <c r="S170" s="152">
        <v>0</v>
      </c>
      <c r="T170" s="153">
        <f t="shared" si="23"/>
        <v>0</v>
      </c>
      <c r="U170" s="29"/>
      <c r="V170" s="29"/>
      <c r="W170" s="29"/>
      <c r="X170" s="29"/>
      <c r="Y170" s="29"/>
      <c r="Z170" s="29"/>
      <c r="AA170" s="29"/>
      <c r="AB170" s="29"/>
      <c r="AC170" s="29"/>
      <c r="AD170" s="29"/>
      <c r="AE170" s="29"/>
      <c r="AR170" s="154" t="s">
        <v>202</v>
      </c>
      <c r="AT170" s="154" t="s">
        <v>136</v>
      </c>
      <c r="AU170" s="154" t="s">
        <v>141</v>
      </c>
      <c r="AY170" s="14" t="s">
        <v>133</v>
      </c>
      <c r="BE170" s="155">
        <f t="shared" si="24"/>
        <v>0</v>
      </c>
      <c r="BF170" s="155">
        <f t="shared" si="25"/>
        <v>0</v>
      </c>
      <c r="BG170" s="155">
        <f t="shared" si="26"/>
        <v>0</v>
      </c>
      <c r="BH170" s="155">
        <f t="shared" si="27"/>
        <v>0</v>
      </c>
      <c r="BI170" s="155">
        <f t="shared" si="28"/>
        <v>0</v>
      </c>
      <c r="BJ170" s="14" t="s">
        <v>141</v>
      </c>
      <c r="BK170" s="155">
        <f t="shared" si="29"/>
        <v>0</v>
      </c>
      <c r="BL170" s="14" t="s">
        <v>202</v>
      </c>
      <c r="BM170" s="154" t="s">
        <v>479</v>
      </c>
    </row>
    <row r="171" spans="1:65" s="2" customFormat="1" ht="13.8" customHeight="1">
      <c r="A171" s="29"/>
      <c r="B171" s="141"/>
      <c r="C171" s="142" t="s">
        <v>301</v>
      </c>
      <c r="D171" s="142" t="s">
        <v>136</v>
      </c>
      <c r="E171" s="143" t="s">
        <v>632</v>
      </c>
      <c r="F171" s="144" t="s">
        <v>633</v>
      </c>
      <c r="G171" s="145" t="s">
        <v>139</v>
      </c>
      <c r="H171" s="146">
        <v>1</v>
      </c>
      <c r="I171" s="147"/>
      <c r="J171" s="148">
        <f t="shared" si="20"/>
        <v>0</v>
      </c>
      <c r="K171" s="149"/>
      <c r="L171" s="30"/>
      <c r="M171" s="150" t="s">
        <v>1</v>
      </c>
      <c r="N171" s="151" t="s">
        <v>42</v>
      </c>
      <c r="O171" s="55"/>
      <c r="P171" s="152">
        <f t="shared" si="21"/>
        <v>0</v>
      </c>
      <c r="Q171" s="152">
        <v>0</v>
      </c>
      <c r="R171" s="152">
        <f t="shared" si="22"/>
        <v>0</v>
      </c>
      <c r="S171" s="152">
        <v>0</v>
      </c>
      <c r="T171" s="153">
        <f t="shared" si="23"/>
        <v>0</v>
      </c>
      <c r="U171" s="29"/>
      <c r="V171" s="29"/>
      <c r="W171" s="29"/>
      <c r="X171" s="29"/>
      <c r="Y171" s="29"/>
      <c r="Z171" s="29"/>
      <c r="AA171" s="29"/>
      <c r="AB171" s="29"/>
      <c r="AC171" s="29"/>
      <c r="AD171" s="29"/>
      <c r="AE171" s="29"/>
      <c r="AR171" s="154" t="s">
        <v>202</v>
      </c>
      <c r="AT171" s="154" t="s">
        <v>136</v>
      </c>
      <c r="AU171" s="154" t="s">
        <v>141</v>
      </c>
      <c r="AY171" s="14" t="s">
        <v>133</v>
      </c>
      <c r="BE171" s="155">
        <f t="shared" si="24"/>
        <v>0</v>
      </c>
      <c r="BF171" s="155">
        <f t="shared" si="25"/>
        <v>0</v>
      </c>
      <c r="BG171" s="155">
        <f t="shared" si="26"/>
        <v>0</v>
      </c>
      <c r="BH171" s="155">
        <f t="shared" si="27"/>
        <v>0</v>
      </c>
      <c r="BI171" s="155">
        <f t="shared" si="28"/>
        <v>0</v>
      </c>
      <c r="BJ171" s="14" t="s">
        <v>141</v>
      </c>
      <c r="BK171" s="155">
        <f t="shared" si="29"/>
        <v>0</v>
      </c>
      <c r="BL171" s="14" t="s">
        <v>202</v>
      </c>
      <c r="BM171" s="154" t="s">
        <v>489</v>
      </c>
    </row>
    <row r="172" spans="1:65" s="2" customFormat="1" ht="13.8" customHeight="1">
      <c r="A172" s="29"/>
      <c r="B172" s="141"/>
      <c r="C172" s="142" t="s">
        <v>305</v>
      </c>
      <c r="D172" s="142" t="s">
        <v>136</v>
      </c>
      <c r="E172" s="143" t="s">
        <v>634</v>
      </c>
      <c r="F172" s="144" t="s">
        <v>635</v>
      </c>
      <c r="G172" s="145" t="s">
        <v>139</v>
      </c>
      <c r="H172" s="146">
        <v>1</v>
      </c>
      <c r="I172" s="147"/>
      <c r="J172" s="148">
        <f t="shared" si="20"/>
        <v>0</v>
      </c>
      <c r="K172" s="149"/>
      <c r="L172" s="30"/>
      <c r="M172" s="150" t="s">
        <v>1</v>
      </c>
      <c r="N172" s="151" t="s">
        <v>42</v>
      </c>
      <c r="O172" s="55"/>
      <c r="P172" s="152">
        <f t="shared" si="21"/>
        <v>0</v>
      </c>
      <c r="Q172" s="152">
        <v>0</v>
      </c>
      <c r="R172" s="152">
        <f t="shared" si="22"/>
        <v>0</v>
      </c>
      <c r="S172" s="152">
        <v>0</v>
      </c>
      <c r="T172" s="153">
        <f t="shared" si="23"/>
        <v>0</v>
      </c>
      <c r="U172" s="29"/>
      <c r="V172" s="29"/>
      <c r="W172" s="29"/>
      <c r="X172" s="29"/>
      <c r="Y172" s="29"/>
      <c r="Z172" s="29"/>
      <c r="AA172" s="29"/>
      <c r="AB172" s="29"/>
      <c r="AC172" s="29"/>
      <c r="AD172" s="29"/>
      <c r="AE172" s="29"/>
      <c r="AR172" s="154" t="s">
        <v>202</v>
      </c>
      <c r="AT172" s="154" t="s">
        <v>136</v>
      </c>
      <c r="AU172" s="154" t="s">
        <v>141</v>
      </c>
      <c r="AY172" s="14" t="s">
        <v>133</v>
      </c>
      <c r="BE172" s="155">
        <f t="shared" si="24"/>
        <v>0</v>
      </c>
      <c r="BF172" s="155">
        <f t="shared" si="25"/>
        <v>0</v>
      </c>
      <c r="BG172" s="155">
        <f t="shared" si="26"/>
        <v>0</v>
      </c>
      <c r="BH172" s="155">
        <f t="shared" si="27"/>
        <v>0</v>
      </c>
      <c r="BI172" s="155">
        <f t="shared" si="28"/>
        <v>0</v>
      </c>
      <c r="BJ172" s="14" t="s">
        <v>141</v>
      </c>
      <c r="BK172" s="155">
        <f t="shared" si="29"/>
        <v>0</v>
      </c>
      <c r="BL172" s="14" t="s">
        <v>202</v>
      </c>
      <c r="BM172" s="154" t="s">
        <v>497</v>
      </c>
    </row>
    <row r="173" spans="1:65" s="2" customFormat="1" ht="22.2" customHeight="1">
      <c r="A173" s="29"/>
      <c r="B173" s="141"/>
      <c r="C173" s="156" t="s">
        <v>309</v>
      </c>
      <c r="D173" s="156" t="s">
        <v>172</v>
      </c>
      <c r="E173" s="157" t="s">
        <v>636</v>
      </c>
      <c r="F173" s="158" t="s">
        <v>637</v>
      </c>
      <c r="G173" s="159" t="s">
        <v>139</v>
      </c>
      <c r="H173" s="160">
        <v>1</v>
      </c>
      <c r="I173" s="161"/>
      <c r="J173" s="162">
        <f t="shared" si="20"/>
        <v>0</v>
      </c>
      <c r="K173" s="163"/>
      <c r="L173" s="164"/>
      <c r="M173" s="165" t="s">
        <v>1</v>
      </c>
      <c r="N173" s="166" t="s">
        <v>42</v>
      </c>
      <c r="O173" s="55"/>
      <c r="P173" s="152">
        <f t="shared" si="21"/>
        <v>0</v>
      </c>
      <c r="Q173" s="152">
        <v>0</v>
      </c>
      <c r="R173" s="152">
        <f t="shared" si="22"/>
        <v>0</v>
      </c>
      <c r="S173" s="152">
        <v>0</v>
      </c>
      <c r="T173" s="153">
        <f t="shared" si="23"/>
        <v>0</v>
      </c>
      <c r="U173" s="29"/>
      <c r="V173" s="29"/>
      <c r="W173" s="29"/>
      <c r="X173" s="29"/>
      <c r="Y173" s="29"/>
      <c r="Z173" s="29"/>
      <c r="AA173" s="29"/>
      <c r="AB173" s="29"/>
      <c r="AC173" s="29"/>
      <c r="AD173" s="29"/>
      <c r="AE173" s="29"/>
      <c r="AR173" s="154" t="s">
        <v>274</v>
      </c>
      <c r="AT173" s="154" t="s">
        <v>172</v>
      </c>
      <c r="AU173" s="154" t="s">
        <v>141</v>
      </c>
      <c r="AY173" s="14" t="s">
        <v>133</v>
      </c>
      <c r="BE173" s="155">
        <f t="shared" si="24"/>
        <v>0</v>
      </c>
      <c r="BF173" s="155">
        <f t="shared" si="25"/>
        <v>0</v>
      </c>
      <c r="BG173" s="155">
        <f t="shared" si="26"/>
        <v>0</v>
      </c>
      <c r="BH173" s="155">
        <f t="shared" si="27"/>
        <v>0</v>
      </c>
      <c r="BI173" s="155">
        <f t="shared" si="28"/>
        <v>0</v>
      </c>
      <c r="BJ173" s="14" t="s">
        <v>141</v>
      </c>
      <c r="BK173" s="155">
        <f t="shared" si="29"/>
        <v>0</v>
      </c>
      <c r="BL173" s="14" t="s">
        <v>202</v>
      </c>
      <c r="BM173" s="154" t="s">
        <v>505</v>
      </c>
    </row>
    <row r="174" spans="1:65" s="2" customFormat="1" ht="13.8" customHeight="1">
      <c r="A174" s="29"/>
      <c r="B174" s="141"/>
      <c r="C174" s="142" t="s">
        <v>313</v>
      </c>
      <c r="D174" s="142" t="s">
        <v>136</v>
      </c>
      <c r="E174" s="143" t="s">
        <v>634</v>
      </c>
      <c r="F174" s="144" t="s">
        <v>635</v>
      </c>
      <c r="G174" s="145" t="s">
        <v>139</v>
      </c>
      <c r="H174" s="146">
        <v>4</v>
      </c>
      <c r="I174" s="147"/>
      <c r="J174" s="148">
        <f t="shared" si="20"/>
        <v>0</v>
      </c>
      <c r="K174" s="149"/>
      <c r="L174" s="30"/>
      <c r="M174" s="150" t="s">
        <v>1</v>
      </c>
      <c r="N174" s="151" t="s">
        <v>42</v>
      </c>
      <c r="O174" s="55"/>
      <c r="P174" s="152">
        <f t="shared" si="21"/>
        <v>0</v>
      </c>
      <c r="Q174" s="152">
        <v>0</v>
      </c>
      <c r="R174" s="152">
        <f t="shared" si="22"/>
        <v>0</v>
      </c>
      <c r="S174" s="152">
        <v>0</v>
      </c>
      <c r="T174" s="153">
        <f t="shared" si="23"/>
        <v>0</v>
      </c>
      <c r="U174" s="29"/>
      <c r="V174" s="29"/>
      <c r="W174" s="29"/>
      <c r="X174" s="29"/>
      <c r="Y174" s="29"/>
      <c r="Z174" s="29"/>
      <c r="AA174" s="29"/>
      <c r="AB174" s="29"/>
      <c r="AC174" s="29"/>
      <c r="AD174" s="29"/>
      <c r="AE174" s="29"/>
      <c r="AR174" s="154" t="s">
        <v>202</v>
      </c>
      <c r="AT174" s="154" t="s">
        <v>136</v>
      </c>
      <c r="AU174" s="154" t="s">
        <v>141</v>
      </c>
      <c r="AY174" s="14" t="s">
        <v>133</v>
      </c>
      <c r="BE174" s="155">
        <f t="shared" si="24"/>
        <v>0</v>
      </c>
      <c r="BF174" s="155">
        <f t="shared" si="25"/>
        <v>0</v>
      </c>
      <c r="BG174" s="155">
        <f t="shared" si="26"/>
        <v>0</v>
      </c>
      <c r="BH174" s="155">
        <f t="shared" si="27"/>
        <v>0</v>
      </c>
      <c r="BI174" s="155">
        <f t="shared" si="28"/>
        <v>0</v>
      </c>
      <c r="BJ174" s="14" t="s">
        <v>141</v>
      </c>
      <c r="BK174" s="155">
        <f t="shared" si="29"/>
        <v>0</v>
      </c>
      <c r="BL174" s="14" t="s">
        <v>202</v>
      </c>
      <c r="BM174" s="154" t="s">
        <v>515</v>
      </c>
    </row>
    <row r="175" spans="1:65" s="2" customFormat="1" ht="13.8" customHeight="1">
      <c r="A175" s="29"/>
      <c r="B175" s="141"/>
      <c r="C175" s="156" t="s">
        <v>315</v>
      </c>
      <c r="D175" s="156" t="s">
        <v>172</v>
      </c>
      <c r="E175" s="157" t="s">
        <v>638</v>
      </c>
      <c r="F175" s="158" t="s">
        <v>639</v>
      </c>
      <c r="G175" s="159" t="s">
        <v>139</v>
      </c>
      <c r="H175" s="160">
        <v>4</v>
      </c>
      <c r="I175" s="161"/>
      <c r="J175" s="162">
        <f t="shared" si="20"/>
        <v>0</v>
      </c>
      <c r="K175" s="163"/>
      <c r="L175" s="164"/>
      <c r="M175" s="165" t="s">
        <v>1</v>
      </c>
      <c r="N175" s="166" t="s">
        <v>42</v>
      </c>
      <c r="O175" s="55"/>
      <c r="P175" s="152">
        <f t="shared" si="21"/>
        <v>0</v>
      </c>
      <c r="Q175" s="152">
        <v>0</v>
      </c>
      <c r="R175" s="152">
        <f t="shared" si="22"/>
        <v>0</v>
      </c>
      <c r="S175" s="152">
        <v>0</v>
      </c>
      <c r="T175" s="153">
        <f t="shared" si="23"/>
        <v>0</v>
      </c>
      <c r="U175" s="29"/>
      <c r="V175" s="29"/>
      <c r="W175" s="29"/>
      <c r="X175" s="29"/>
      <c r="Y175" s="29"/>
      <c r="Z175" s="29"/>
      <c r="AA175" s="29"/>
      <c r="AB175" s="29"/>
      <c r="AC175" s="29"/>
      <c r="AD175" s="29"/>
      <c r="AE175" s="29"/>
      <c r="AR175" s="154" t="s">
        <v>274</v>
      </c>
      <c r="AT175" s="154" t="s">
        <v>172</v>
      </c>
      <c r="AU175" s="154" t="s">
        <v>141</v>
      </c>
      <c r="AY175" s="14" t="s">
        <v>133</v>
      </c>
      <c r="BE175" s="155">
        <f t="shared" si="24"/>
        <v>0</v>
      </c>
      <c r="BF175" s="155">
        <f t="shared" si="25"/>
        <v>0</v>
      </c>
      <c r="BG175" s="155">
        <f t="shared" si="26"/>
        <v>0</v>
      </c>
      <c r="BH175" s="155">
        <f t="shared" si="27"/>
        <v>0</v>
      </c>
      <c r="BI175" s="155">
        <f t="shared" si="28"/>
        <v>0</v>
      </c>
      <c r="BJ175" s="14" t="s">
        <v>141</v>
      </c>
      <c r="BK175" s="155">
        <f t="shared" si="29"/>
        <v>0</v>
      </c>
      <c r="BL175" s="14" t="s">
        <v>202</v>
      </c>
      <c r="BM175" s="154" t="s">
        <v>523</v>
      </c>
    </row>
    <row r="176" spans="1:65" s="2" customFormat="1" ht="22.2" customHeight="1">
      <c r="A176" s="29"/>
      <c r="B176" s="141"/>
      <c r="C176" s="142" t="s">
        <v>319</v>
      </c>
      <c r="D176" s="142" t="s">
        <v>136</v>
      </c>
      <c r="E176" s="143" t="s">
        <v>640</v>
      </c>
      <c r="F176" s="144" t="s">
        <v>641</v>
      </c>
      <c r="G176" s="145" t="s">
        <v>642</v>
      </c>
      <c r="H176" s="146">
        <v>8</v>
      </c>
      <c r="I176" s="147"/>
      <c r="J176" s="148">
        <f t="shared" si="20"/>
        <v>0</v>
      </c>
      <c r="K176" s="149"/>
      <c r="L176" s="30"/>
      <c r="M176" s="150" t="s">
        <v>1</v>
      </c>
      <c r="N176" s="151" t="s">
        <v>42</v>
      </c>
      <c r="O176" s="55"/>
      <c r="P176" s="152">
        <f t="shared" si="21"/>
        <v>0</v>
      </c>
      <c r="Q176" s="152">
        <v>0</v>
      </c>
      <c r="R176" s="152">
        <f t="shared" si="22"/>
        <v>0</v>
      </c>
      <c r="S176" s="152">
        <v>0</v>
      </c>
      <c r="T176" s="153">
        <f t="shared" si="23"/>
        <v>0</v>
      </c>
      <c r="U176" s="29"/>
      <c r="V176" s="29"/>
      <c r="W176" s="29"/>
      <c r="X176" s="29"/>
      <c r="Y176" s="29"/>
      <c r="Z176" s="29"/>
      <c r="AA176" s="29"/>
      <c r="AB176" s="29"/>
      <c r="AC176" s="29"/>
      <c r="AD176" s="29"/>
      <c r="AE176" s="29"/>
      <c r="AR176" s="154" t="s">
        <v>202</v>
      </c>
      <c r="AT176" s="154" t="s">
        <v>136</v>
      </c>
      <c r="AU176" s="154" t="s">
        <v>141</v>
      </c>
      <c r="AY176" s="14" t="s">
        <v>133</v>
      </c>
      <c r="BE176" s="155">
        <f t="shared" si="24"/>
        <v>0</v>
      </c>
      <c r="BF176" s="155">
        <f t="shared" si="25"/>
        <v>0</v>
      </c>
      <c r="BG176" s="155">
        <f t="shared" si="26"/>
        <v>0</v>
      </c>
      <c r="BH176" s="155">
        <f t="shared" si="27"/>
        <v>0</v>
      </c>
      <c r="BI176" s="155">
        <f t="shared" si="28"/>
        <v>0</v>
      </c>
      <c r="BJ176" s="14" t="s">
        <v>141</v>
      </c>
      <c r="BK176" s="155">
        <f t="shared" si="29"/>
        <v>0</v>
      </c>
      <c r="BL176" s="14" t="s">
        <v>202</v>
      </c>
      <c r="BM176" s="154" t="s">
        <v>533</v>
      </c>
    </row>
    <row r="177" spans="1:65" s="2" customFormat="1" ht="13.8" customHeight="1">
      <c r="A177" s="29"/>
      <c r="B177" s="141"/>
      <c r="C177" s="156" t="s">
        <v>323</v>
      </c>
      <c r="D177" s="156" t="s">
        <v>172</v>
      </c>
      <c r="E177" s="157" t="s">
        <v>643</v>
      </c>
      <c r="F177" s="158" t="s">
        <v>644</v>
      </c>
      <c r="G177" s="159" t="s">
        <v>642</v>
      </c>
      <c r="H177" s="160">
        <v>8</v>
      </c>
      <c r="I177" s="161"/>
      <c r="J177" s="162">
        <f t="shared" si="20"/>
        <v>0</v>
      </c>
      <c r="K177" s="163"/>
      <c r="L177" s="164"/>
      <c r="M177" s="165" t="s">
        <v>1</v>
      </c>
      <c r="N177" s="166" t="s">
        <v>42</v>
      </c>
      <c r="O177" s="55"/>
      <c r="P177" s="152">
        <f t="shared" si="21"/>
        <v>0</v>
      </c>
      <c r="Q177" s="152">
        <v>0</v>
      </c>
      <c r="R177" s="152">
        <f t="shared" si="22"/>
        <v>0</v>
      </c>
      <c r="S177" s="152">
        <v>0</v>
      </c>
      <c r="T177" s="153">
        <f t="shared" si="23"/>
        <v>0</v>
      </c>
      <c r="U177" s="29"/>
      <c r="V177" s="29"/>
      <c r="W177" s="29"/>
      <c r="X177" s="29"/>
      <c r="Y177" s="29"/>
      <c r="Z177" s="29"/>
      <c r="AA177" s="29"/>
      <c r="AB177" s="29"/>
      <c r="AC177" s="29"/>
      <c r="AD177" s="29"/>
      <c r="AE177" s="29"/>
      <c r="AR177" s="154" t="s">
        <v>274</v>
      </c>
      <c r="AT177" s="154" t="s">
        <v>172</v>
      </c>
      <c r="AU177" s="154" t="s">
        <v>141</v>
      </c>
      <c r="AY177" s="14" t="s">
        <v>133</v>
      </c>
      <c r="BE177" s="155">
        <f t="shared" si="24"/>
        <v>0</v>
      </c>
      <c r="BF177" s="155">
        <f t="shared" si="25"/>
        <v>0</v>
      </c>
      <c r="BG177" s="155">
        <f t="shared" si="26"/>
        <v>0</v>
      </c>
      <c r="BH177" s="155">
        <f t="shared" si="27"/>
        <v>0</v>
      </c>
      <c r="BI177" s="155">
        <f t="shared" si="28"/>
        <v>0</v>
      </c>
      <c r="BJ177" s="14" t="s">
        <v>141</v>
      </c>
      <c r="BK177" s="155">
        <f t="shared" si="29"/>
        <v>0</v>
      </c>
      <c r="BL177" s="14" t="s">
        <v>202</v>
      </c>
      <c r="BM177" s="154" t="s">
        <v>645</v>
      </c>
    </row>
    <row r="178" spans="1:65" s="2" customFormat="1" ht="22.2" customHeight="1">
      <c r="A178" s="29"/>
      <c r="B178" s="141"/>
      <c r="C178" s="142" t="s">
        <v>327</v>
      </c>
      <c r="D178" s="142" t="s">
        <v>136</v>
      </c>
      <c r="E178" s="143" t="s">
        <v>646</v>
      </c>
      <c r="F178" s="144" t="s">
        <v>647</v>
      </c>
      <c r="G178" s="145" t="s">
        <v>139</v>
      </c>
      <c r="H178" s="146">
        <v>18</v>
      </c>
      <c r="I178" s="147"/>
      <c r="J178" s="148">
        <f t="shared" si="20"/>
        <v>0</v>
      </c>
      <c r="K178" s="149"/>
      <c r="L178" s="30"/>
      <c r="M178" s="150" t="s">
        <v>1</v>
      </c>
      <c r="N178" s="151" t="s">
        <v>42</v>
      </c>
      <c r="O178" s="55"/>
      <c r="P178" s="152">
        <f t="shared" si="21"/>
        <v>0</v>
      </c>
      <c r="Q178" s="152">
        <v>0</v>
      </c>
      <c r="R178" s="152">
        <f t="shared" si="22"/>
        <v>0</v>
      </c>
      <c r="S178" s="152">
        <v>0</v>
      </c>
      <c r="T178" s="153">
        <f t="shared" si="23"/>
        <v>0</v>
      </c>
      <c r="U178" s="29"/>
      <c r="V178" s="29"/>
      <c r="W178" s="29"/>
      <c r="X178" s="29"/>
      <c r="Y178" s="29"/>
      <c r="Z178" s="29"/>
      <c r="AA178" s="29"/>
      <c r="AB178" s="29"/>
      <c r="AC178" s="29"/>
      <c r="AD178" s="29"/>
      <c r="AE178" s="29"/>
      <c r="AR178" s="154" t="s">
        <v>202</v>
      </c>
      <c r="AT178" s="154" t="s">
        <v>136</v>
      </c>
      <c r="AU178" s="154" t="s">
        <v>141</v>
      </c>
      <c r="AY178" s="14" t="s">
        <v>133</v>
      </c>
      <c r="BE178" s="155">
        <f t="shared" si="24"/>
        <v>0</v>
      </c>
      <c r="BF178" s="155">
        <f t="shared" si="25"/>
        <v>0</v>
      </c>
      <c r="BG178" s="155">
        <f t="shared" si="26"/>
        <v>0</v>
      </c>
      <c r="BH178" s="155">
        <f t="shared" si="27"/>
        <v>0</v>
      </c>
      <c r="BI178" s="155">
        <f t="shared" si="28"/>
        <v>0</v>
      </c>
      <c r="BJ178" s="14" t="s">
        <v>141</v>
      </c>
      <c r="BK178" s="155">
        <f t="shared" si="29"/>
        <v>0</v>
      </c>
      <c r="BL178" s="14" t="s">
        <v>202</v>
      </c>
      <c r="BM178" s="154" t="s">
        <v>648</v>
      </c>
    </row>
    <row r="179" spans="1:65" s="2" customFormat="1" ht="22.2" customHeight="1">
      <c r="A179" s="29"/>
      <c r="B179" s="141"/>
      <c r="C179" s="156" t="s">
        <v>331</v>
      </c>
      <c r="D179" s="156" t="s">
        <v>172</v>
      </c>
      <c r="E179" s="157" t="s">
        <v>649</v>
      </c>
      <c r="F179" s="158" t="s">
        <v>650</v>
      </c>
      <c r="G179" s="159" t="s">
        <v>139</v>
      </c>
      <c r="H179" s="160">
        <v>10</v>
      </c>
      <c r="I179" s="161"/>
      <c r="J179" s="162">
        <f t="shared" si="20"/>
        <v>0</v>
      </c>
      <c r="K179" s="163"/>
      <c r="L179" s="164"/>
      <c r="M179" s="165" t="s">
        <v>1</v>
      </c>
      <c r="N179" s="166" t="s">
        <v>42</v>
      </c>
      <c r="O179" s="55"/>
      <c r="P179" s="152">
        <f t="shared" si="21"/>
        <v>0</v>
      </c>
      <c r="Q179" s="152">
        <v>0</v>
      </c>
      <c r="R179" s="152">
        <f t="shared" si="22"/>
        <v>0</v>
      </c>
      <c r="S179" s="152">
        <v>0</v>
      </c>
      <c r="T179" s="153">
        <f t="shared" si="23"/>
        <v>0</v>
      </c>
      <c r="U179" s="29"/>
      <c r="V179" s="29"/>
      <c r="W179" s="29"/>
      <c r="X179" s="29"/>
      <c r="Y179" s="29"/>
      <c r="Z179" s="29"/>
      <c r="AA179" s="29"/>
      <c r="AB179" s="29"/>
      <c r="AC179" s="29"/>
      <c r="AD179" s="29"/>
      <c r="AE179" s="29"/>
      <c r="AR179" s="154" t="s">
        <v>274</v>
      </c>
      <c r="AT179" s="154" t="s">
        <v>172</v>
      </c>
      <c r="AU179" s="154" t="s">
        <v>141</v>
      </c>
      <c r="AY179" s="14" t="s">
        <v>133</v>
      </c>
      <c r="BE179" s="155">
        <f t="shared" si="24"/>
        <v>0</v>
      </c>
      <c r="BF179" s="155">
        <f t="shared" si="25"/>
        <v>0</v>
      </c>
      <c r="BG179" s="155">
        <f t="shared" si="26"/>
        <v>0</v>
      </c>
      <c r="BH179" s="155">
        <f t="shared" si="27"/>
        <v>0</v>
      </c>
      <c r="BI179" s="155">
        <f t="shared" si="28"/>
        <v>0</v>
      </c>
      <c r="BJ179" s="14" t="s">
        <v>141</v>
      </c>
      <c r="BK179" s="155">
        <f t="shared" si="29"/>
        <v>0</v>
      </c>
      <c r="BL179" s="14" t="s">
        <v>202</v>
      </c>
      <c r="BM179" s="154" t="s">
        <v>651</v>
      </c>
    </row>
    <row r="180" spans="1:65" s="2" customFormat="1" ht="22.2" customHeight="1">
      <c r="A180" s="29"/>
      <c r="B180" s="141"/>
      <c r="C180" s="156" t="s">
        <v>335</v>
      </c>
      <c r="D180" s="156" t="s">
        <v>172</v>
      </c>
      <c r="E180" s="157" t="s">
        <v>652</v>
      </c>
      <c r="F180" s="158" t="s">
        <v>653</v>
      </c>
      <c r="G180" s="159" t="s">
        <v>139</v>
      </c>
      <c r="H180" s="160">
        <v>8</v>
      </c>
      <c r="I180" s="161"/>
      <c r="J180" s="162">
        <f t="shared" si="20"/>
        <v>0</v>
      </c>
      <c r="K180" s="163"/>
      <c r="L180" s="164"/>
      <c r="M180" s="165" t="s">
        <v>1</v>
      </c>
      <c r="N180" s="166" t="s">
        <v>42</v>
      </c>
      <c r="O180" s="55"/>
      <c r="P180" s="152">
        <f t="shared" si="21"/>
        <v>0</v>
      </c>
      <c r="Q180" s="152">
        <v>0</v>
      </c>
      <c r="R180" s="152">
        <f t="shared" si="22"/>
        <v>0</v>
      </c>
      <c r="S180" s="152">
        <v>0</v>
      </c>
      <c r="T180" s="153">
        <f t="shared" si="23"/>
        <v>0</v>
      </c>
      <c r="U180" s="29"/>
      <c r="V180" s="29"/>
      <c r="W180" s="29"/>
      <c r="X180" s="29"/>
      <c r="Y180" s="29"/>
      <c r="Z180" s="29"/>
      <c r="AA180" s="29"/>
      <c r="AB180" s="29"/>
      <c r="AC180" s="29"/>
      <c r="AD180" s="29"/>
      <c r="AE180" s="29"/>
      <c r="AR180" s="154" t="s">
        <v>274</v>
      </c>
      <c r="AT180" s="154" t="s">
        <v>172</v>
      </c>
      <c r="AU180" s="154" t="s">
        <v>141</v>
      </c>
      <c r="AY180" s="14" t="s">
        <v>133</v>
      </c>
      <c r="BE180" s="155">
        <f t="shared" si="24"/>
        <v>0</v>
      </c>
      <c r="BF180" s="155">
        <f t="shared" si="25"/>
        <v>0</v>
      </c>
      <c r="BG180" s="155">
        <f t="shared" si="26"/>
        <v>0</v>
      </c>
      <c r="BH180" s="155">
        <f t="shared" si="27"/>
        <v>0</v>
      </c>
      <c r="BI180" s="155">
        <f t="shared" si="28"/>
        <v>0</v>
      </c>
      <c r="BJ180" s="14" t="s">
        <v>141</v>
      </c>
      <c r="BK180" s="155">
        <f t="shared" si="29"/>
        <v>0</v>
      </c>
      <c r="BL180" s="14" t="s">
        <v>202</v>
      </c>
      <c r="BM180" s="154" t="s">
        <v>654</v>
      </c>
    </row>
    <row r="181" spans="1:65" s="2" customFormat="1" ht="13.8" customHeight="1">
      <c r="A181" s="29"/>
      <c r="B181" s="141"/>
      <c r="C181" s="142" t="s">
        <v>339</v>
      </c>
      <c r="D181" s="142" t="s">
        <v>136</v>
      </c>
      <c r="E181" s="143" t="s">
        <v>655</v>
      </c>
      <c r="F181" s="144" t="s">
        <v>656</v>
      </c>
      <c r="G181" s="145" t="s">
        <v>139</v>
      </c>
      <c r="H181" s="146">
        <v>1</v>
      </c>
      <c r="I181" s="147"/>
      <c r="J181" s="148">
        <f t="shared" si="20"/>
        <v>0</v>
      </c>
      <c r="K181" s="149"/>
      <c r="L181" s="30"/>
      <c r="M181" s="150" t="s">
        <v>1</v>
      </c>
      <c r="N181" s="151" t="s">
        <v>42</v>
      </c>
      <c r="O181" s="55"/>
      <c r="P181" s="152">
        <f t="shared" si="21"/>
        <v>0</v>
      </c>
      <c r="Q181" s="152">
        <v>0</v>
      </c>
      <c r="R181" s="152">
        <f t="shared" si="22"/>
        <v>0</v>
      </c>
      <c r="S181" s="152">
        <v>0</v>
      </c>
      <c r="T181" s="153">
        <f t="shared" si="23"/>
        <v>0</v>
      </c>
      <c r="U181" s="29"/>
      <c r="V181" s="29"/>
      <c r="W181" s="29"/>
      <c r="X181" s="29"/>
      <c r="Y181" s="29"/>
      <c r="Z181" s="29"/>
      <c r="AA181" s="29"/>
      <c r="AB181" s="29"/>
      <c r="AC181" s="29"/>
      <c r="AD181" s="29"/>
      <c r="AE181" s="29"/>
      <c r="AR181" s="154" t="s">
        <v>202</v>
      </c>
      <c r="AT181" s="154" t="s">
        <v>136</v>
      </c>
      <c r="AU181" s="154" t="s">
        <v>141</v>
      </c>
      <c r="AY181" s="14" t="s">
        <v>133</v>
      </c>
      <c r="BE181" s="155">
        <f t="shared" si="24"/>
        <v>0</v>
      </c>
      <c r="BF181" s="155">
        <f t="shared" si="25"/>
        <v>0</v>
      </c>
      <c r="BG181" s="155">
        <f t="shared" si="26"/>
        <v>0</v>
      </c>
      <c r="BH181" s="155">
        <f t="shared" si="27"/>
        <v>0</v>
      </c>
      <c r="BI181" s="155">
        <f t="shared" si="28"/>
        <v>0</v>
      </c>
      <c r="BJ181" s="14" t="s">
        <v>141</v>
      </c>
      <c r="BK181" s="155">
        <f t="shared" si="29"/>
        <v>0</v>
      </c>
      <c r="BL181" s="14" t="s">
        <v>202</v>
      </c>
      <c r="BM181" s="154" t="s">
        <v>657</v>
      </c>
    </row>
    <row r="182" spans="1:65" s="2" customFormat="1" ht="22.2" customHeight="1">
      <c r="A182" s="29"/>
      <c r="B182" s="141"/>
      <c r="C182" s="156" t="s">
        <v>341</v>
      </c>
      <c r="D182" s="156" t="s">
        <v>172</v>
      </c>
      <c r="E182" s="157" t="s">
        <v>658</v>
      </c>
      <c r="F182" s="158" t="s">
        <v>659</v>
      </c>
      <c r="G182" s="159" t="s">
        <v>139</v>
      </c>
      <c r="H182" s="160">
        <v>1</v>
      </c>
      <c r="I182" s="161"/>
      <c r="J182" s="162">
        <f t="shared" si="20"/>
        <v>0</v>
      </c>
      <c r="K182" s="163"/>
      <c r="L182" s="164"/>
      <c r="M182" s="165" t="s">
        <v>1</v>
      </c>
      <c r="N182" s="166" t="s">
        <v>42</v>
      </c>
      <c r="O182" s="55"/>
      <c r="P182" s="152">
        <f t="shared" si="21"/>
        <v>0</v>
      </c>
      <c r="Q182" s="152">
        <v>0</v>
      </c>
      <c r="R182" s="152">
        <f t="shared" si="22"/>
        <v>0</v>
      </c>
      <c r="S182" s="152">
        <v>0</v>
      </c>
      <c r="T182" s="153">
        <f t="shared" si="23"/>
        <v>0</v>
      </c>
      <c r="U182" s="29"/>
      <c r="V182" s="29"/>
      <c r="W182" s="29"/>
      <c r="X182" s="29"/>
      <c r="Y182" s="29"/>
      <c r="Z182" s="29"/>
      <c r="AA182" s="29"/>
      <c r="AB182" s="29"/>
      <c r="AC182" s="29"/>
      <c r="AD182" s="29"/>
      <c r="AE182" s="29"/>
      <c r="AR182" s="154" t="s">
        <v>274</v>
      </c>
      <c r="AT182" s="154" t="s">
        <v>172</v>
      </c>
      <c r="AU182" s="154" t="s">
        <v>141</v>
      </c>
      <c r="AY182" s="14" t="s">
        <v>133</v>
      </c>
      <c r="BE182" s="155">
        <f t="shared" si="24"/>
        <v>0</v>
      </c>
      <c r="BF182" s="155">
        <f t="shared" si="25"/>
        <v>0</v>
      </c>
      <c r="BG182" s="155">
        <f t="shared" si="26"/>
        <v>0</v>
      </c>
      <c r="BH182" s="155">
        <f t="shared" si="27"/>
        <v>0</v>
      </c>
      <c r="BI182" s="155">
        <f t="shared" si="28"/>
        <v>0</v>
      </c>
      <c r="BJ182" s="14" t="s">
        <v>141</v>
      </c>
      <c r="BK182" s="155">
        <f t="shared" si="29"/>
        <v>0</v>
      </c>
      <c r="BL182" s="14" t="s">
        <v>202</v>
      </c>
      <c r="BM182" s="154" t="s">
        <v>660</v>
      </c>
    </row>
    <row r="183" spans="1:65" s="2" customFormat="1" ht="22.2" customHeight="1">
      <c r="A183" s="29"/>
      <c r="B183" s="141"/>
      <c r="C183" s="142" t="s">
        <v>347</v>
      </c>
      <c r="D183" s="142" t="s">
        <v>136</v>
      </c>
      <c r="E183" s="143" t="s">
        <v>661</v>
      </c>
      <c r="F183" s="144" t="s">
        <v>662</v>
      </c>
      <c r="G183" s="145" t="s">
        <v>139</v>
      </c>
      <c r="H183" s="146">
        <v>2</v>
      </c>
      <c r="I183" s="147"/>
      <c r="J183" s="148">
        <f t="shared" si="20"/>
        <v>0</v>
      </c>
      <c r="K183" s="149"/>
      <c r="L183" s="30"/>
      <c r="M183" s="150" t="s">
        <v>1</v>
      </c>
      <c r="N183" s="151" t="s">
        <v>42</v>
      </c>
      <c r="O183" s="55"/>
      <c r="P183" s="152">
        <f t="shared" si="21"/>
        <v>0</v>
      </c>
      <c r="Q183" s="152">
        <v>0</v>
      </c>
      <c r="R183" s="152">
        <f t="shared" si="22"/>
        <v>0</v>
      </c>
      <c r="S183" s="152">
        <v>0</v>
      </c>
      <c r="T183" s="153">
        <f t="shared" si="23"/>
        <v>0</v>
      </c>
      <c r="U183" s="29"/>
      <c r="V183" s="29"/>
      <c r="W183" s="29"/>
      <c r="X183" s="29"/>
      <c r="Y183" s="29"/>
      <c r="Z183" s="29"/>
      <c r="AA183" s="29"/>
      <c r="AB183" s="29"/>
      <c r="AC183" s="29"/>
      <c r="AD183" s="29"/>
      <c r="AE183" s="29"/>
      <c r="AR183" s="154" t="s">
        <v>202</v>
      </c>
      <c r="AT183" s="154" t="s">
        <v>136</v>
      </c>
      <c r="AU183" s="154" t="s">
        <v>141</v>
      </c>
      <c r="AY183" s="14" t="s">
        <v>133</v>
      </c>
      <c r="BE183" s="155">
        <f t="shared" si="24"/>
        <v>0</v>
      </c>
      <c r="BF183" s="155">
        <f t="shared" si="25"/>
        <v>0</v>
      </c>
      <c r="BG183" s="155">
        <f t="shared" si="26"/>
        <v>0</v>
      </c>
      <c r="BH183" s="155">
        <f t="shared" si="27"/>
        <v>0</v>
      </c>
      <c r="BI183" s="155">
        <f t="shared" si="28"/>
        <v>0</v>
      </c>
      <c r="BJ183" s="14" t="s">
        <v>141</v>
      </c>
      <c r="BK183" s="155">
        <f t="shared" si="29"/>
        <v>0</v>
      </c>
      <c r="BL183" s="14" t="s">
        <v>202</v>
      </c>
      <c r="BM183" s="154" t="s">
        <v>663</v>
      </c>
    </row>
    <row r="184" spans="1:65" s="2" customFormat="1" ht="22.2" customHeight="1">
      <c r="A184" s="29"/>
      <c r="B184" s="141"/>
      <c r="C184" s="156" t="s">
        <v>352</v>
      </c>
      <c r="D184" s="156" t="s">
        <v>172</v>
      </c>
      <c r="E184" s="157" t="s">
        <v>664</v>
      </c>
      <c r="F184" s="158" t="s">
        <v>665</v>
      </c>
      <c r="G184" s="159" t="s">
        <v>139</v>
      </c>
      <c r="H184" s="160">
        <v>2</v>
      </c>
      <c r="I184" s="161"/>
      <c r="J184" s="162">
        <f t="shared" si="20"/>
        <v>0</v>
      </c>
      <c r="K184" s="163"/>
      <c r="L184" s="164"/>
      <c r="M184" s="165" t="s">
        <v>1</v>
      </c>
      <c r="N184" s="166" t="s">
        <v>42</v>
      </c>
      <c r="O184" s="55"/>
      <c r="P184" s="152">
        <f t="shared" si="21"/>
        <v>0</v>
      </c>
      <c r="Q184" s="152">
        <v>0</v>
      </c>
      <c r="R184" s="152">
        <f t="shared" si="22"/>
        <v>0</v>
      </c>
      <c r="S184" s="152">
        <v>0</v>
      </c>
      <c r="T184" s="153">
        <f t="shared" si="23"/>
        <v>0</v>
      </c>
      <c r="U184" s="29"/>
      <c r="V184" s="29"/>
      <c r="W184" s="29"/>
      <c r="X184" s="29"/>
      <c r="Y184" s="29"/>
      <c r="Z184" s="29"/>
      <c r="AA184" s="29"/>
      <c r="AB184" s="29"/>
      <c r="AC184" s="29"/>
      <c r="AD184" s="29"/>
      <c r="AE184" s="29"/>
      <c r="AR184" s="154" t="s">
        <v>274</v>
      </c>
      <c r="AT184" s="154" t="s">
        <v>172</v>
      </c>
      <c r="AU184" s="154" t="s">
        <v>141</v>
      </c>
      <c r="AY184" s="14" t="s">
        <v>133</v>
      </c>
      <c r="BE184" s="155">
        <f t="shared" si="24"/>
        <v>0</v>
      </c>
      <c r="BF184" s="155">
        <f t="shared" si="25"/>
        <v>0</v>
      </c>
      <c r="BG184" s="155">
        <f t="shared" si="26"/>
        <v>0</v>
      </c>
      <c r="BH184" s="155">
        <f t="shared" si="27"/>
        <v>0</v>
      </c>
      <c r="BI184" s="155">
        <f t="shared" si="28"/>
        <v>0</v>
      </c>
      <c r="BJ184" s="14" t="s">
        <v>141</v>
      </c>
      <c r="BK184" s="155">
        <f t="shared" si="29"/>
        <v>0</v>
      </c>
      <c r="BL184" s="14" t="s">
        <v>202</v>
      </c>
      <c r="BM184" s="154" t="s">
        <v>666</v>
      </c>
    </row>
    <row r="185" spans="1:65" s="2" customFormat="1" ht="13.8" customHeight="1">
      <c r="A185" s="29"/>
      <c r="B185" s="141"/>
      <c r="C185" s="142" t="s">
        <v>356</v>
      </c>
      <c r="D185" s="142" t="s">
        <v>136</v>
      </c>
      <c r="E185" s="143" t="s">
        <v>667</v>
      </c>
      <c r="F185" s="144" t="s">
        <v>668</v>
      </c>
      <c r="G185" s="145" t="s">
        <v>139</v>
      </c>
      <c r="H185" s="146">
        <v>12</v>
      </c>
      <c r="I185" s="147"/>
      <c r="J185" s="148">
        <f t="shared" si="20"/>
        <v>0</v>
      </c>
      <c r="K185" s="149"/>
      <c r="L185" s="30"/>
      <c r="M185" s="150" t="s">
        <v>1</v>
      </c>
      <c r="N185" s="151" t="s">
        <v>42</v>
      </c>
      <c r="O185" s="55"/>
      <c r="P185" s="152">
        <f t="shared" si="21"/>
        <v>0</v>
      </c>
      <c r="Q185" s="152">
        <v>0</v>
      </c>
      <c r="R185" s="152">
        <f t="shared" si="22"/>
        <v>0</v>
      </c>
      <c r="S185" s="152">
        <v>0</v>
      </c>
      <c r="T185" s="153">
        <f t="shared" si="23"/>
        <v>0</v>
      </c>
      <c r="U185" s="29"/>
      <c r="V185" s="29"/>
      <c r="W185" s="29"/>
      <c r="X185" s="29"/>
      <c r="Y185" s="29"/>
      <c r="Z185" s="29"/>
      <c r="AA185" s="29"/>
      <c r="AB185" s="29"/>
      <c r="AC185" s="29"/>
      <c r="AD185" s="29"/>
      <c r="AE185" s="29"/>
      <c r="AR185" s="154" t="s">
        <v>202</v>
      </c>
      <c r="AT185" s="154" t="s">
        <v>136</v>
      </c>
      <c r="AU185" s="154" t="s">
        <v>141</v>
      </c>
      <c r="AY185" s="14" t="s">
        <v>133</v>
      </c>
      <c r="BE185" s="155">
        <f t="shared" si="24"/>
        <v>0</v>
      </c>
      <c r="BF185" s="155">
        <f t="shared" si="25"/>
        <v>0</v>
      </c>
      <c r="BG185" s="155">
        <f t="shared" si="26"/>
        <v>0</v>
      </c>
      <c r="BH185" s="155">
        <f t="shared" si="27"/>
        <v>0</v>
      </c>
      <c r="BI185" s="155">
        <f t="shared" si="28"/>
        <v>0</v>
      </c>
      <c r="BJ185" s="14" t="s">
        <v>141</v>
      </c>
      <c r="BK185" s="155">
        <f t="shared" si="29"/>
        <v>0</v>
      </c>
      <c r="BL185" s="14" t="s">
        <v>202</v>
      </c>
      <c r="BM185" s="154" t="s">
        <v>669</v>
      </c>
    </row>
    <row r="186" spans="1:65" s="2" customFormat="1" ht="22.2" customHeight="1">
      <c r="A186" s="29"/>
      <c r="B186" s="141"/>
      <c r="C186" s="156" t="s">
        <v>360</v>
      </c>
      <c r="D186" s="156" t="s">
        <v>172</v>
      </c>
      <c r="E186" s="157" t="s">
        <v>670</v>
      </c>
      <c r="F186" s="158" t="s">
        <v>671</v>
      </c>
      <c r="G186" s="159" t="s">
        <v>139</v>
      </c>
      <c r="H186" s="160">
        <v>4</v>
      </c>
      <c r="I186" s="161"/>
      <c r="J186" s="162">
        <f t="shared" si="20"/>
        <v>0</v>
      </c>
      <c r="K186" s="163"/>
      <c r="L186" s="164"/>
      <c r="M186" s="165" t="s">
        <v>1</v>
      </c>
      <c r="N186" s="166" t="s">
        <v>42</v>
      </c>
      <c r="O186" s="55"/>
      <c r="P186" s="152">
        <f t="shared" si="21"/>
        <v>0</v>
      </c>
      <c r="Q186" s="152">
        <v>0</v>
      </c>
      <c r="R186" s="152">
        <f t="shared" si="22"/>
        <v>0</v>
      </c>
      <c r="S186" s="152">
        <v>0</v>
      </c>
      <c r="T186" s="153">
        <f t="shared" si="23"/>
        <v>0</v>
      </c>
      <c r="U186" s="29"/>
      <c r="V186" s="29"/>
      <c r="W186" s="29"/>
      <c r="X186" s="29"/>
      <c r="Y186" s="29"/>
      <c r="Z186" s="29"/>
      <c r="AA186" s="29"/>
      <c r="AB186" s="29"/>
      <c r="AC186" s="29"/>
      <c r="AD186" s="29"/>
      <c r="AE186" s="29"/>
      <c r="AR186" s="154" t="s">
        <v>274</v>
      </c>
      <c r="AT186" s="154" t="s">
        <v>172</v>
      </c>
      <c r="AU186" s="154" t="s">
        <v>141</v>
      </c>
      <c r="AY186" s="14" t="s">
        <v>133</v>
      </c>
      <c r="BE186" s="155">
        <f t="shared" si="24"/>
        <v>0</v>
      </c>
      <c r="BF186" s="155">
        <f t="shared" si="25"/>
        <v>0</v>
      </c>
      <c r="BG186" s="155">
        <f t="shared" si="26"/>
        <v>0</v>
      </c>
      <c r="BH186" s="155">
        <f t="shared" si="27"/>
        <v>0</v>
      </c>
      <c r="BI186" s="155">
        <f t="shared" si="28"/>
        <v>0</v>
      </c>
      <c r="BJ186" s="14" t="s">
        <v>141</v>
      </c>
      <c r="BK186" s="155">
        <f t="shared" si="29"/>
        <v>0</v>
      </c>
      <c r="BL186" s="14" t="s">
        <v>202</v>
      </c>
      <c r="BM186" s="154" t="s">
        <v>672</v>
      </c>
    </row>
    <row r="187" spans="1:65" s="2" customFormat="1" ht="22.2" customHeight="1">
      <c r="A187" s="29"/>
      <c r="B187" s="141"/>
      <c r="C187" s="156" t="s">
        <v>364</v>
      </c>
      <c r="D187" s="156" t="s">
        <v>172</v>
      </c>
      <c r="E187" s="157" t="s">
        <v>673</v>
      </c>
      <c r="F187" s="158" t="s">
        <v>674</v>
      </c>
      <c r="G187" s="159" t="s">
        <v>139</v>
      </c>
      <c r="H187" s="160">
        <v>8</v>
      </c>
      <c r="I187" s="161"/>
      <c r="J187" s="162">
        <f t="shared" si="20"/>
        <v>0</v>
      </c>
      <c r="K187" s="163"/>
      <c r="L187" s="164"/>
      <c r="M187" s="165" t="s">
        <v>1</v>
      </c>
      <c r="N187" s="166" t="s">
        <v>42</v>
      </c>
      <c r="O187" s="55"/>
      <c r="P187" s="152">
        <f t="shared" si="21"/>
        <v>0</v>
      </c>
      <c r="Q187" s="152">
        <v>0</v>
      </c>
      <c r="R187" s="152">
        <f t="shared" si="22"/>
        <v>0</v>
      </c>
      <c r="S187" s="152">
        <v>0</v>
      </c>
      <c r="T187" s="153">
        <f t="shared" si="23"/>
        <v>0</v>
      </c>
      <c r="U187" s="29"/>
      <c r="V187" s="29"/>
      <c r="W187" s="29"/>
      <c r="X187" s="29"/>
      <c r="Y187" s="29"/>
      <c r="Z187" s="29"/>
      <c r="AA187" s="29"/>
      <c r="AB187" s="29"/>
      <c r="AC187" s="29"/>
      <c r="AD187" s="29"/>
      <c r="AE187" s="29"/>
      <c r="AR187" s="154" t="s">
        <v>274</v>
      </c>
      <c r="AT187" s="154" t="s">
        <v>172</v>
      </c>
      <c r="AU187" s="154" t="s">
        <v>141</v>
      </c>
      <c r="AY187" s="14" t="s">
        <v>133</v>
      </c>
      <c r="BE187" s="155">
        <f t="shared" si="24"/>
        <v>0</v>
      </c>
      <c r="BF187" s="155">
        <f t="shared" si="25"/>
        <v>0</v>
      </c>
      <c r="BG187" s="155">
        <f t="shared" si="26"/>
        <v>0</v>
      </c>
      <c r="BH187" s="155">
        <f t="shared" si="27"/>
        <v>0</v>
      </c>
      <c r="BI187" s="155">
        <f t="shared" si="28"/>
        <v>0</v>
      </c>
      <c r="BJ187" s="14" t="s">
        <v>141</v>
      </c>
      <c r="BK187" s="155">
        <f t="shared" si="29"/>
        <v>0</v>
      </c>
      <c r="BL187" s="14" t="s">
        <v>202</v>
      </c>
      <c r="BM187" s="154" t="s">
        <v>675</v>
      </c>
    </row>
    <row r="188" spans="1:65" s="2" customFormat="1" ht="22.2" customHeight="1">
      <c r="A188" s="29"/>
      <c r="B188" s="141"/>
      <c r="C188" s="142" t="s">
        <v>368</v>
      </c>
      <c r="D188" s="142" t="s">
        <v>136</v>
      </c>
      <c r="E188" s="143" t="s">
        <v>676</v>
      </c>
      <c r="F188" s="144" t="s">
        <v>677</v>
      </c>
      <c r="G188" s="145" t="s">
        <v>139</v>
      </c>
      <c r="H188" s="146">
        <v>1</v>
      </c>
      <c r="I188" s="147"/>
      <c r="J188" s="148">
        <f t="shared" si="20"/>
        <v>0</v>
      </c>
      <c r="K188" s="149"/>
      <c r="L188" s="30"/>
      <c r="M188" s="150" t="s">
        <v>1</v>
      </c>
      <c r="N188" s="151" t="s">
        <v>42</v>
      </c>
      <c r="O188" s="55"/>
      <c r="P188" s="152">
        <f t="shared" si="21"/>
        <v>0</v>
      </c>
      <c r="Q188" s="152">
        <v>0</v>
      </c>
      <c r="R188" s="152">
        <f t="shared" si="22"/>
        <v>0</v>
      </c>
      <c r="S188" s="152">
        <v>0</v>
      </c>
      <c r="T188" s="153">
        <f t="shared" si="23"/>
        <v>0</v>
      </c>
      <c r="U188" s="29"/>
      <c r="V188" s="29"/>
      <c r="W188" s="29"/>
      <c r="X188" s="29"/>
      <c r="Y188" s="29"/>
      <c r="Z188" s="29"/>
      <c r="AA188" s="29"/>
      <c r="AB188" s="29"/>
      <c r="AC188" s="29"/>
      <c r="AD188" s="29"/>
      <c r="AE188" s="29"/>
      <c r="AR188" s="154" t="s">
        <v>202</v>
      </c>
      <c r="AT188" s="154" t="s">
        <v>136</v>
      </c>
      <c r="AU188" s="154" t="s">
        <v>141</v>
      </c>
      <c r="AY188" s="14" t="s">
        <v>133</v>
      </c>
      <c r="BE188" s="155">
        <f t="shared" si="24"/>
        <v>0</v>
      </c>
      <c r="BF188" s="155">
        <f t="shared" si="25"/>
        <v>0</v>
      </c>
      <c r="BG188" s="155">
        <f t="shared" si="26"/>
        <v>0</v>
      </c>
      <c r="BH188" s="155">
        <f t="shared" si="27"/>
        <v>0</v>
      </c>
      <c r="BI188" s="155">
        <f t="shared" si="28"/>
        <v>0</v>
      </c>
      <c r="BJ188" s="14" t="s">
        <v>141</v>
      </c>
      <c r="BK188" s="155">
        <f t="shared" si="29"/>
        <v>0</v>
      </c>
      <c r="BL188" s="14" t="s">
        <v>202</v>
      </c>
      <c r="BM188" s="154" t="s">
        <v>678</v>
      </c>
    </row>
    <row r="189" spans="1:65" s="2" customFormat="1" ht="13.8" customHeight="1">
      <c r="A189" s="29"/>
      <c r="B189" s="141"/>
      <c r="C189" s="156" t="s">
        <v>372</v>
      </c>
      <c r="D189" s="156" t="s">
        <v>172</v>
      </c>
      <c r="E189" s="157" t="s">
        <v>679</v>
      </c>
      <c r="F189" s="158" t="s">
        <v>680</v>
      </c>
      <c r="G189" s="159" t="s">
        <v>139</v>
      </c>
      <c r="H189" s="160">
        <v>1</v>
      </c>
      <c r="I189" s="161"/>
      <c r="J189" s="162">
        <f t="shared" si="20"/>
        <v>0</v>
      </c>
      <c r="K189" s="163"/>
      <c r="L189" s="164"/>
      <c r="M189" s="165" t="s">
        <v>1</v>
      </c>
      <c r="N189" s="166" t="s">
        <v>42</v>
      </c>
      <c r="O189" s="55"/>
      <c r="P189" s="152">
        <f t="shared" si="21"/>
        <v>0</v>
      </c>
      <c r="Q189" s="152">
        <v>0</v>
      </c>
      <c r="R189" s="152">
        <f t="shared" si="22"/>
        <v>0</v>
      </c>
      <c r="S189" s="152">
        <v>0</v>
      </c>
      <c r="T189" s="153">
        <f t="shared" si="23"/>
        <v>0</v>
      </c>
      <c r="U189" s="29"/>
      <c r="V189" s="29"/>
      <c r="W189" s="29"/>
      <c r="X189" s="29"/>
      <c r="Y189" s="29"/>
      <c r="Z189" s="29"/>
      <c r="AA189" s="29"/>
      <c r="AB189" s="29"/>
      <c r="AC189" s="29"/>
      <c r="AD189" s="29"/>
      <c r="AE189" s="29"/>
      <c r="AR189" s="154" t="s">
        <v>274</v>
      </c>
      <c r="AT189" s="154" t="s">
        <v>172</v>
      </c>
      <c r="AU189" s="154" t="s">
        <v>141</v>
      </c>
      <c r="AY189" s="14" t="s">
        <v>133</v>
      </c>
      <c r="BE189" s="155">
        <f t="shared" si="24"/>
        <v>0</v>
      </c>
      <c r="BF189" s="155">
        <f t="shared" si="25"/>
        <v>0</v>
      </c>
      <c r="BG189" s="155">
        <f t="shared" si="26"/>
        <v>0</v>
      </c>
      <c r="BH189" s="155">
        <f t="shared" si="27"/>
        <v>0</v>
      </c>
      <c r="BI189" s="155">
        <f t="shared" si="28"/>
        <v>0</v>
      </c>
      <c r="BJ189" s="14" t="s">
        <v>141</v>
      </c>
      <c r="BK189" s="155">
        <f t="shared" si="29"/>
        <v>0</v>
      </c>
      <c r="BL189" s="14" t="s">
        <v>202</v>
      </c>
      <c r="BM189" s="154" t="s">
        <v>681</v>
      </c>
    </row>
    <row r="190" spans="1:65" s="2" customFormat="1" ht="22.2" customHeight="1">
      <c r="A190" s="29"/>
      <c r="B190" s="141"/>
      <c r="C190" s="156" t="s">
        <v>376</v>
      </c>
      <c r="D190" s="156" t="s">
        <v>172</v>
      </c>
      <c r="E190" s="157" t="s">
        <v>682</v>
      </c>
      <c r="F190" s="158" t="s">
        <v>683</v>
      </c>
      <c r="G190" s="159" t="s">
        <v>139</v>
      </c>
      <c r="H190" s="160">
        <v>1</v>
      </c>
      <c r="I190" s="161"/>
      <c r="J190" s="162">
        <f t="shared" si="20"/>
        <v>0</v>
      </c>
      <c r="K190" s="163"/>
      <c r="L190" s="164"/>
      <c r="M190" s="165" t="s">
        <v>1</v>
      </c>
      <c r="N190" s="166" t="s">
        <v>42</v>
      </c>
      <c r="O190" s="55"/>
      <c r="P190" s="152">
        <f t="shared" si="21"/>
        <v>0</v>
      </c>
      <c r="Q190" s="152">
        <v>0</v>
      </c>
      <c r="R190" s="152">
        <f t="shared" si="22"/>
        <v>0</v>
      </c>
      <c r="S190" s="152">
        <v>0</v>
      </c>
      <c r="T190" s="153">
        <f t="shared" si="23"/>
        <v>0</v>
      </c>
      <c r="U190" s="29"/>
      <c r="V190" s="29"/>
      <c r="W190" s="29"/>
      <c r="X190" s="29"/>
      <c r="Y190" s="29"/>
      <c r="Z190" s="29"/>
      <c r="AA190" s="29"/>
      <c r="AB190" s="29"/>
      <c r="AC190" s="29"/>
      <c r="AD190" s="29"/>
      <c r="AE190" s="29"/>
      <c r="AR190" s="154" t="s">
        <v>274</v>
      </c>
      <c r="AT190" s="154" t="s">
        <v>172</v>
      </c>
      <c r="AU190" s="154" t="s">
        <v>141</v>
      </c>
      <c r="AY190" s="14" t="s">
        <v>133</v>
      </c>
      <c r="BE190" s="155">
        <f t="shared" si="24"/>
        <v>0</v>
      </c>
      <c r="BF190" s="155">
        <f t="shared" si="25"/>
        <v>0</v>
      </c>
      <c r="BG190" s="155">
        <f t="shared" si="26"/>
        <v>0</v>
      </c>
      <c r="BH190" s="155">
        <f t="shared" si="27"/>
        <v>0</v>
      </c>
      <c r="BI190" s="155">
        <f t="shared" si="28"/>
        <v>0</v>
      </c>
      <c r="BJ190" s="14" t="s">
        <v>141</v>
      </c>
      <c r="BK190" s="155">
        <f t="shared" si="29"/>
        <v>0</v>
      </c>
      <c r="BL190" s="14" t="s">
        <v>202</v>
      </c>
      <c r="BM190" s="154" t="s">
        <v>684</v>
      </c>
    </row>
    <row r="191" spans="1:65" s="2" customFormat="1" ht="13.8" customHeight="1">
      <c r="A191" s="29"/>
      <c r="B191" s="141"/>
      <c r="C191" s="156" t="s">
        <v>380</v>
      </c>
      <c r="D191" s="156" t="s">
        <v>172</v>
      </c>
      <c r="E191" s="157" t="s">
        <v>685</v>
      </c>
      <c r="F191" s="158" t="s">
        <v>686</v>
      </c>
      <c r="G191" s="159" t="s">
        <v>139</v>
      </c>
      <c r="H191" s="160">
        <v>4</v>
      </c>
      <c r="I191" s="161"/>
      <c r="J191" s="162">
        <f t="shared" si="20"/>
        <v>0</v>
      </c>
      <c r="K191" s="163"/>
      <c r="L191" s="164"/>
      <c r="M191" s="165" t="s">
        <v>1</v>
      </c>
      <c r="N191" s="166" t="s">
        <v>42</v>
      </c>
      <c r="O191" s="55"/>
      <c r="P191" s="152">
        <f t="shared" si="21"/>
        <v>0</v>
      </c>
      <c r="Q191" s="152">
        <v>0</v>
      </c>
      <c r="R191" s="152">
        <f t="shared" si="22"/>
        <v>0</v>
      </c>
      <c r="S191" s="152">
        <v>0</v>
      </c>
      <c r="T191" s="153">
        <f t="shared" si="23"/>
        <v>0</v>
      </c>
      <c r="U191" s="29"/>
      <c r="V191" s="29"/>
      <c r="W191" s="29"/>
      <c r="X191" s="29"/>
      <c r="Y191" s="29"/>
      <c r="Z191" s="29"/>
      <c r="AA191" s="29"/>
      <c r="AB191" s="29"/>
      <c r="AC191" s="29"/>
      <c r="AD191" s="29"/>
      <c r="AE191" s="29"/>
      <c r="AR191" s="154" t="s">
        <v>274</v>
      </c>
      <c r="AT191" s="154" t="s">
        <v>172</v>
      </c>
      <c r="AU191" s="154" t="s">
        <v>141</v>
      </c>
      <c r="AY191" s="14" t="s">
        <v>133</v>
      </c>
      <c r="BE191" s="155">
        <f t="shared" si="24"/>
        <v>0</v>
      </c>
      <c r="BF191" s="155">
        <f t="shared" si="25"/>
        <v>0</v>
      </c>
      <c r="BG191" s="155">
        <f t="shared" si="26"/>
        <v>0</v>
      </c>
      <c r="BH191" s="155">
        <f t="shared" si="27"/>
        <v>0</v>
      </c>
      <c r="BI191" s="155">
        <f t="shared" si="28"/>
        <v>0</v>
      </c>
      <c r="BJ191" s="14" t="s">
        <v>141</v>
      </c>
      <c r="BK191" s="155">
        <f t="shared" si="29"/>
        <v>0</v>
      </c>
      <c r="BL191" s="14" t="s">
        <v>202</v>
      </c>
      <c r="BM191" s="154" t="s">
        <v>687</v>
      </c>
    </row>
    <row r="192" spans="1:65" s="2" customFormat="1" ht="22.2" customHeight="1">
      <c r="A192" s="29"/>
      <c r="B192" s="141"/>
      <c r="C192" s="142" t="s">
        <v>384</v>
      </c>
      <c r="D192" s="142" t="s">
        <v>136</v>
      </c>
      <c r="E192" s="143" t="s">
        <v>688</v>
      </c>
      <c r="F192" s="144" t="s">
        <v>689</v>
      </c>
      <c r="G192" s="145" t="s">
        <v>149</v>
      </c>
      <c r="H192" s="146">
        <v>88</v>
      </c>
      <c r="I192" s="147"/>
      <c r="J192" s="148">
        <f t="shared" si="20"/>
        <v>0</v>
      </c>
      <c r="K192" s="149"/>
      <c r="L192" s="30"/>
      <c r="M192" s="150" t="s">
        <v>1</v>
      </c>
      <c r="N192" s="151" t="s">
        <v>42</v>
      </c>
      <c r="O192" s="55"/>
      <c r="P192" s="152">
        <f t="shared" si="21"/>
        <v>0</v>
      </c>
      <c r="Q192" s="152">
        <v>0</v>
      </c>
      <c r="R192" s="152">
        <f t="shared" si="22"/>
        <v>0</v>
      </c>
      <c r="S192" s="152">
        <v>0</v>
      </c>
      <c r="T192" s="153">
        <f t="shared" si="23"/>
        <v>0</v>
      </c>
      <c r="U192" s="29"/>
      <c r="V192" s="29"/>
      <c r="W192" s="29"/>
      <c r="X192" s="29"/>
      <c r="Y192" s="29"/>
      <c r="Z192" s="29"/>
      <c r="AA192" s="29"/>
      <c r="AB192" s="29"/>
      <c r="AC192" s="29"/>
      <c r="AD192" s="29"/>
      <c r="AE192" s="29"/>
      <c r="AR192" s="154" t="s">
        <v>202</v>
      </c>
      <c r="AT192" s="154" t="s">
        <v>136</v>
      </c>
      <c r="AU192" s="154" t="s">
        <v>141</v>
      </c>
      <c r="AY192" s="14" t="s">
        <v>133</v>
      </c>
      <c r="BE192" s="155">
        <f t="shared" si="24"/>
        <v>0</v>
      </c>
      <c r="BF192" s="155">
        <f t="shared" si="25"/>
        <v>0</v>
      </c>
      <c r="BG192" s="155">
        <f t="shared" si="26"/>
        <v>0</v>
      </c>
      <c r="BH192" s="155">
        <f t="shared" si="27"/>
        <v>0</v>
      </c>
      <c r="BI192" s="155">
        <f t="shared" si="28"/>
        <v>0</v>
      </c>
      <c r="BJ192" s="14" t="s">
        <v>141</v>
      </c>
      <c r="BK192" s="155">
        <f t="shared" si="29"/>
        <v>0</v>
      </c>
      <c r="BL192" s="14" t="s">
        <v>202</v>
      </c>
      <c r="BM192" s="154" t="s">
        <v>690</v>
      </c>
    </row>
    <row r="193" spans="1:65" s="2" customFormat="1" ht="22.2" customHeight="1">
      <c r="A193" s="29"/>
      <c r="B193" s="141"/>
      <c r="C193" s="142" t="s">
        <v>390</v>
      </c>
      <c r="D193" s="142" t="s">
        <v>136</v>
      </c>
      <c r="E193" s="143" t="s">
        <v>691</v>
      </c>
      <c r="F193" s="144" t="s">
        <v>692</v>
      </c>
      <c r="G193" s="145" t="s">
        <v>149</v>
      </c>
      <c r="H193" s="146">
        <v>88</v>
      </c>
      <c r="I193" s="147"/>
      <c r="J193" s="148">
        <f t="shared" si="20"/>
        <v>0</v>
      </c>
      <c r="K193" s="149"/>
      <c r="L193" s="30"/>
      <c r="M193" s="150" t="s">
        <v>1</v>
      </c>
      <c r="N193" s="151" t="s">
        <v>42</v>
      </c>
      <c r="O193" s="55"/>
      <c r="P193" s="152">
        <f t="shared" si="21"/>
        <v>0</v>
      </c>
      <c r="Q193" s="152">
        <v>0</v>
      </c>
      <c r="R193" s="152">
        <f t="shared" si="22"/>
        <v>0</v>
      </c>
      <c r="S193" s="152">
        <v>0</v>
      </c>
      <c r="T193" s="153">
        <f t="shared" si="23"/>
        <v>0</v>
      </c>
      <c r="U193" s="29"/>
      <c r="V193" s="29"/>
      <c r="W193" s="29"/>
      <c r="X193" s="29"/>
      <c r="Y193" s="29"/>
      <c r="Z193" s="29"/>
      <c r="AA193" s="29"/>
      <c r="AB193" s="29"/>
      <c r="AC193" s="29"/>
      <c r="AD193" s="29"/>
      <c r="AE193" s="29"/>
      <c r="AR193" s="154" t="s">
        <v>202</v>
      </c>
      <c r="AT193" s="154" t="s">
        <v>136</v>
      </c>
      <c r="AU193" s="154" t="s">
        <v>141</v>
      </c>
      <c r="AY193" s="14" t="s">
        <v>133</v>
      </c>
      <c r="BE193" s="155">
        <f t="shared" si="24"/>
        <v>0</v>
      </c>
      <c r="BF193" s="155">
        <f t="shared" si="25"/>
        <v>0</v>
      </c>
      <c r="BG193" s="155">
        <f t="shared" si="26"/>
        <v>0</v>
      </c>
      <c r="BH193" s="155">
        <f t="shared" si="27"/>
        <v>0</v>
      </c>
      <c r="BI193" s="155">
        <f t="shared" si="28"/>
        <v>0</v>
      </c>
      <c r="BJ193" s="14" t="s">
        <v>141</v>
      </c>
      <c r="BK193" s="155">
        <f t="shared" si="29"/>
        <v>0</v>
      </c>
      <c r="BL193" s="14" t="s">
        <v>202</v>
      </c>
      <c r="BM193" s="154" t="s">
        <v>693</v>
      </c>
    </row>
    <row r="194" spans="1:65" s="2" customFormat="1" ht="22.2" customHeight="1">
      <c r="A194" s="29"/>
      <c r="B194" s="141"/>
      <c r="C194" s="142" t="s">
        <v>394</v>
      </c>
      <c r="D194" s="142" t="s">
        <v>136</v>
      </c>
      <c r="E194" s="143" t="s">
        <v>694</v>
      </c>
      <c r="F194" s="144" t="s">
        <v>695</v>
      </c>
      <c r="G194" s="145" t="s">
        <v>289</v>
      </c>
      <c r="H194" s="167"/>
      <c r="I194" s="147"/>
      <c r="J194" s="148">
        <f t="shared" si="20"/>
        <v>0</v>
      </c>
      <c r="K194" s="149"/>
      <c r="L194" s="30"/>
      <c r="M194" s="150" t="s">
        <v>1</v>
      </c>
      <c r="N194" s="151" t="s">
        <v>42</v>
      </c>
      <c r="O194" s="55"/>
      <c r="P194" s="152">
        <f t="shared" si="21"/>
        <v>0</v>
      </c>
      <c r="Q194" s="152">
        <v>0</v>
      </c>
      <c r="R194" s="152">
        <f t="shared" si="22"/>
        <v>0</v>
      </c>
      <c r="S194" s="152">
        <v>0</v>
      </c>
      <c r="T194" s="153">
        <f t="shared" si="23"/>
        <v>0</v>
      </c>
      <c r="U194" s="29"/>
      <c r="V194" s="29"/>
      <c r="W194" s="29"/>
      <c r="X194" s="29"/>
      <c r="Y194" s="29"/>
      <c r="Z194" s="29"/>
      <c r="AA194" s="29"/>
      <c r="AB194" s="29"/>
      <c r="AC194" s="29"/>
      <c r="AD194" s="29"/>
      <c r="AE194" s="29"/>
      <c r="AR194" s="154" t="s">
        <v>202</v>
      </c>
      <c r="AT194" s="154" t="s">
        <v>136</v>
      </c>
      <c r="AU194" s="154" t="s">
        <v>141</v>
      </c>
      <c r="AY194" s="14" t="s">
        <v>133</v>
      </c>
      <c r="BE194" s="155">
        <f t="shared" si="24"/>
        <v>0</v>
      </c>
      <c r="BF194" s="155">
        <f t="shared" si="25"/>
        <v>0</v>
      </c>
      <c r="BG194" s="155">
        <f t="shared" si="26"/>
        <v>0</v>
      </c>
      <c r="BH194" s="155">
        <f t="shared" si="27"/>
        <v>0</v>
      </c>
      <c r="BI194" s="155">
        <f t="shared" si="28"/>
        <v>0</v>
      </c>
      <c r="BJ194" s="14" t="s">
        <v>141</v>
      </c>
      <c r="BK194" s="155">
        <f t="shared" si="29"/>
        <v>0</v>
      </c>
      <c r="BL194" s="14" t="s">
        <v>202</v>
      </c>
      <c r="BM194" s="154" t="s">
        <v>696</v>
      </c>
    </row>
    <row r="195" spans="1:65" s="12" customFormat="1" ht="22.8" customHeight="1">
      <c r="B195" s="128"/>
      <c r="D195" s="129" t="s">
        <v>75</v>
      </c>
      <c r="E195" s="139" t="s">
        <v>345</v>
      </c>
      <c r="F195" s="139" t="s">
        <v>697</v>
      </c>
      <c r="I195" s="131"/>
      <c r="J195" s="140">
        <f>BK195</f>
        <v>0</v>
      </c>
      <c r="L195" s="128"/>
      <c r="M195" s="133"/>
      <c r="N195" s="134"/>
      <c r="O195" s="134"/>
      <c r="P195" s="135">
        <f>SUM(P196:P225)</f>
        <v>0</v>
      </c>
      <c r="Q195" s="134"/>
      <c r="R195" s="135">
        <f>SUM(R196:R225)</f>
        <v>0</v>
      </c>
      <c r="S195" s="134"/>
      <c r="T195" s="136">
        <f>SUM(T196:T225)</f>
        <v>0</v>
      </c>
      <c r="AR195" s="129" t="s">
        <v>141</v>
      </c>
      <c r="AT195" s="137" t="s">
        <v>75</v>
      </c>
      <c r="AU195" s="137" t="s">
        <v>84</v>
      </c>
      <c r="AY195" s="129" t="s">
        <v>133</v>
      </c>
      <c r="BK195" s="138">
        <f>SUM(BK196:BK225)</f>
        <v>0</v>
      </c>
    </row>
    <row r="196" spans="1:65" s="2" customFormat="1" ht="22.2" customHeight="1">
      <c r="A196" s="29"/>
      <c r="B196" s="141"/>
      <c r="C196" s="142" t="s">
        <v>398</v>
      </c>
      <c r="D196" s="142" t="s">
        <v>136</v>
      </c>
      <c r="E196" s="143" t="s">
        <v>698</v>
      </c>
      <c r="F196" s="144" t="s">
        <v>699</v>
      </c>
      <c r="G196" s="145" t="s">
        <v>350</v>
      </c>
      <c r="H196" s="146">
        <v>4</v>
      </c>
      <c r="I196" s="147"/>
      <c r="J196" s="148">
        <f t="shared" ref="J196:J225" si="30">ROUND(I196*H196,2)</f>
        <v>0</v>
      </c>
      <c r="K196" s="149"/>
      <c r="L196" s="30"/>
      <c r="M196" s="150" t="s">
        <v>1</v>
      </c>
      <c r="N196" s="151" t="s">
        <v>42</v>
      </c>
      <c r="O196" s="55"/>
      <c r="P196" s="152">
        <f t="shared" ref="P196:P225" si="31">O196*H196</f>
        <v>0</v>
      </c>
      <c r="Q196" s="152">
        <v>0</v>
      </c>
      <c r="R196" s="152">
        <f t="shared" ref="R196:R225" si="32">Q196*H196</f>
        <v>0</v>
      </c>
      <c r="S196" s="152">
        <v>0</v>
      </c>
      <c r="T196" s="153">
        <f t="shared" ref="T196:T225" si="33">S196*H196</f>
        <v>0</v>
      </c>
      <c r="U196" s="29"/>
      <c r="V196" s="29"/>
      <c r="W196" s="29"/>
      <c r="X196" s="29"/>
      <c r="Y196" s="29"/>
      <c r="Z196" s="29"/>
      <c r="AA196" s="29"/>
      <c r="AB196" s="29"/>
      <c r="AC196" s="29"/>
      <c r="AD196" s="29"/>
      <c r="AE196" s="29"/>
      <c r="AR196" s="154" t="s">
        <v>202</v>
      </c>
      <c r="AT196" s="154" t="s">
        <v>136</v>
      </c>
      <c r="AU196" s="154" t="s">
        <v>141</v>
      </c>
      <c r="AY196" s="14" t="s">
        <v>133</v>
      </c>
      <c r="BE196" s="155">
        <f t="shared" ref="BE196:BE225" si="34">IF(N196="základná",J196,0)</f>
        <v>0</v>
      </c>
      <c r="BF196" s="155">
        <f t="shared" ref="BF196:BF225" si="35">IF(N196="znížená",J196,0)</f>
        <v>0</v>
      </c>
      <c r="BG196" s="155">
        <f t="shared" ref="BG196:BG225" si="36">IF(N196="zákl. prenesená",J196,0)</f>
        <v>0</v>
      </c>
      <c r="BH196" s="155">
        <f t="shared" ref="BH196:BH225" si="37">IF(N196="zníž. prenesená",J196,0)</f>
        <v>0</v>
      </c>
      <c r="BI196" s="155">
        <f t="shared" ref="BI196:BI225" si="38">IF(N196="nulová",J196,0)</f>
        <v>0</v>
      </c>
      <c r="BJ196" s="14" t="s">
        <v>141</v>
      </c>
      <c r="BK196" s="155">
        <f t="shared" ref="BK196:BK225" si="39">ROUND(I196*H196,2)</f>
        <v>0</v>
      </c>
      <c r="BL196" s="14" t="s">
        <v>202</v>
      </c>
      <c r="BM196" s="154" t="s">
        <v>700</v>
      </c>
    </row>
    <row r="197" spans="1:65" s="2" customFormat="1" ht="22.2" customHeight="1">
      <c r="A197" s="29"/>
      <c r="B197" s="141"/>
      <c r="C197" s="142" t="s">
        <v>402</v>
      </c>
      <c r="D197" s="142" t="s">
        <v>136</v>
      </c>
      <c r="E197" s="143" t="s">
        <v>701</v>
      </c>
      <c r="F197" s="144" t="s">
        <v>702</v>
      </c>
      <c r="G197" s="145" t="s">
        <v>350</v>
      </c>
      <c r="H197" s="146">
        <v>4</v>
      </c>
      <c r="I197" s="147"/>
      <c r="J197" s="148">
        <f t="shared" si="30"/>
        <v>0</v>
      </c>
      <c r="K197" s="149"/>
      <c r="L197" s="30"/>
      <c r="M197" s="150" t="s">
        <v>1</v>
      </c>
      <c r="N197" s="151" t="s">
        <v>42</v>
      </c>
      <c r="O197" s="55"/>
      <c r="P197" s="152">
        <f t="shared" si="31"/>
        <v>0</v>
      </c>
      <c r="Q197" s="152">
        <v>0</v>
      </c>
      <c r="R197" s="152">
        <f t="shared" si="32"/>
        <v>0</v>
      </c>
      <c r="S197" s="152">
        <v>0</v>
      </c>
      <c r="T197" s="153">
        <f t="shared" si="33"/>
        <v>0</v>
      </c>
      <c r="U197" s="29"/>
      <c r="V197" s="29"/>
      <c r="W197" s="29"/>
      <c r="X197" s="29"/>
      <c r="Y197" s="29"/>
      <c r="Z197" s="29"/>
      <c r="AA197" s="29"/>
      <c r="AB197" s="29"/>
      <c r="AC197" s="29"/>
      <c r="AD197" s="29"/>
      <c r="AE197" s="29"/>
      <c r="AR197" s="154" t="s">
        <v>202</v>
      </c>
      <c r="AT197" s="154" t="s">
        <v>136</v>
      </c>
      <c r="AU197" s="154" t="s">
        <v>141</v>
      </c>
      <c r="AY197" s="14" t="s">
        <v>133</v>
      </c>
      <c r="BE197" s="155">
        <f t="shared" si="34"/>
        <v>0</v>
      </c>
      <c r="BF197" s="155">
        <f t="shared" si="35"/>
        <v>0</v>
      </c>
      <c r="BG197" s="155">
        <f t="shared" si="36"/>
        <v>0</v>
      </c>
      <c r="BH197" s="155">
        <f t="shared" si="37"/>
        <v>0</v>
      </c>
      <c r="BI197" s="155">
        <f t="shared" si="38"/>
        <v>0</v>
      </c>
      <c r="BJ197" s="14" t="s">
        <v>141</v>
      </c>
      <c r="BK197" s="155">
        <f t="shared" si="39"/>
        <v>0</v>
      </c>
      <c r="BL197" s="14" t="s">
        <v>202</v>
      </c>
      <c r="BM197" s="154" t="s">
        <v>703</v>
      </c>
    </row>
    <row r="198" spans="1:65" s="2" customFormat="1" ht="22.2" customHeight="1">
      <c r="A198" s="29"/>
      <c r="B198" s="141"/>
      <c r="C198" s="156" t="s">
        <v>406</v>
      </c>
      <c r="D198" s="156" t="s">
        <v>172</v>
      </c>
      <c r="E198" s="157" t="s">
        <v>704</v>
      </c>
      <c r="F198" s="158" t="s">
        <v>705</v>
      </c>
      <c r="G198" s="159" t="s">
        <v>139</v>
      </c>
      <c r="H198" s="160">
        <v>4</v>
      </c>
      <c r="I198" s="161"/>
      <c r="J198" s="162">
        <f t="shared" si="30"/>
        <v>0</v>
      </c>
      <c r="K198" s="163"/>
      <c r="L198" s="164"/>
      <c r="M198" s="165" t="s">
        <v>1</v>
      </c>
      <c r="N198" s="166" t="s">
        <v>42</v>
      </c>
      <c r="O198" s="55"/>
      <c r="P198" s="152">
        <f t="shared" si="31"/>
        <v>0</v>
      </c>
      <c r="Q198" s="152">
        <v>0</v>
      </c>
      <c r="R198" s="152">
        <f t="shared" si="32"/>
        <v>0</v>
      </c>
      <c r="S198" s="152">
        <v>0</v>
      </c>
      <c r="T198" s="153">
        <f t="shared" si="33"/>
        <v>0</v>
      </c>
      <c r="U198" s="29"/>
      <c r="V198" s="29"/>
      <c r="W198" s="29"/>
      <c r="X198" s="29"/>
      <c r="Y198" s="29"/>
      <c r="Z198" s="29"/>
      <c r="AA198" s="29"/>
      <c r="AB198" s="29"/>
      <c r="AC198" s="29"/>
      <c r="AD198" s="29"/>
      <c r="AE198" s="29"/>
      <c r="AR198" s="154" t="s">
        <v>274</v>
      </c>
      <c r="AT198" s="154" t="s">
        <v>172</v>
      </c>
      <c r="AU198" s="154" t="s">
        <v>141</v>
      </c>
      <c r="AY198" s="14" t="s">
        <v>133</v>
      </c>
      <c r="BE198" s="155">
        <f t="shared" si="34"/>
        <v>0</v>
      </c>
      <c r="BF198" s="155">
        <f t="shared" si="35"/>
        <v>0</v>
      </c>
      <c r="BG198" s="155">
        <f t="shared" si="36"/>
        <v>0</v>
      </c>
      <c r="BH198" s="155">
        <f t="shared" si="37"/>
        <v>0</v>
      </c>
      <c r="BI198" s="155">
        <f t="shared" si="38"/>
        <v>0</v>
      </c>
      <c r="BJ198" s="14" t="s">
        <v>141</v>
      </c>
      <c r="BK198" s="155">
        <f t="shared" si="39"/>
        <v>0</v>
      </c>
      <c r="BL198" s="14" t="s">
        <v>202</v>
      </c>
      <c r="BM198" s="154" t="s">
        <v>706</v>
      </c>
    </row>
    <row r="199" spans="1:65" s="2" customFormat="1" ht="13.8" customHeight="1">
      <c r="A199" s="29"/>
      <c r="B199" s="141"/>
      <c r="C199" s="156" t="s">
        <v>412</v>
      </c>
      <c r="D199" s="156" t="s">
        <v>172</v>
      </c>
      <c r="E199" s="157" t="s">
        <v>707</v>
      </c>
      <c r="F199" s="158" t="s">
        <v>708</v>
      </c>
      <c r="G199" s="159" t="s">
        <v>139</v>
      </c>
      <c r="H199" s="160">
        <v>4</v>
      </c>
      <c r="I199" s="161"/>
      <c r="J199" s="162">
        <f t="shared" si="30"/>
        <v>0</v>
      </c>
      <c r="K199" s="163"/>
      <c r="L199" s="164"/>
      <c r="M199" s="165" t="s">
        <v>1</v>
      </c>
      <c r="N199" s="166" t="s">
        <v>42</v>
      </c>
      <c r="O199" s="55"/>
      <c r="P199" s="152">
        <f t="shared" si="31"/>
        <v>0</v>
      </c>
      <c r="Q199" s="152">
        <v>0</v>
      </c>
      <c r="R199" s="152">
        <f t="shared" si="32"/>
        <v>0</v>
      </c>
      <c r="S199" s="152">
        <v>0</v>
      </c>
      <c r="T199" s="153">
        <f t="shared" si="33"/>
        <v>0</v>
      </c>
      <c r="U199" s="29"/>
      <c r="V199" s="29"/>
      <c r="W199" s="29"/>
      <c r="X199" s="29"/>
      <c r="Y199" s="29"/>
      <c r="Z199" s="29"/>
      <c r="AA199" s="29"/>
      <c r="AB199" s="29"/>
      <c r="AC199" s="29"/>
      <c r="AD199" s="29"/>
      <c r="AE199" s="29"/>
      <c r="AR199" s="154" t="s">
        <v>274</v>
      </c>
      <c r="AT199" s="154" t="s">
        <v>172</v>
      </c>
      <c r="AU199" s="154" t="s">
        <v>141</v>
      </c>
      <c r="AY199" s="14" t="s">
        <v>133</v>
      </c>
      <c r="BE199" s="155">
        <f t="shared" si="34"/>
        <v>0</v>
      </c>
      <c r="BF199" s="155">
        <f t="shared" si="35"/>
        <v>0</v>
      </c>
      <c r="BG199" s="155">
        <f t="shared" si="36"/>
        <v>0</v>
      </c>
      <c r="BH199" s="155">
        <f t="shared" si="37"/>
        <v>0</v>
      </c>
      <c r="BI199" s="155">
        <f t="shared" si="38"/>
        <v>0</v>
      </c>
      <c r="BJ199" s="14" t="s">
        <v>141</v>
      </c>
      <c r="BK199" s="155">
        <f t="shared" si="39"/>
        <v>0</v>
      </c>
      <c r="BL199" s="14" t="s">
        <v>202</v>
      </c>
      <c r="BM199" s="154" t="s">
        <v>709</v>
      </c>
    </row>
    <row r="200" spans="1:65" s="2" customFormat="1" ht="13.8" customHeight="1">
      <c r="A200" s="29"/>
      <c r="B200" s="141"/>
      <c r="C200" s="142" t="s">
        <v>416</v>
      </c>
      <c r="D200" s="142" t="s">
        <v>136</v>
      </c>
      <c r="E200" s="143" t="s">
        <v>710</v>
      </c>
      <c r="F200" s="144" t="s">
        <v>711</v>
      </c>
      <c r="G200" s="145" t="s">
        <v>139</v>
      </c>
      <c r="H200" s="146">
        <v>4</v>
      </c>
      <c r="I200" s="147"/>
      <c r="J200" s="148">
        <f t="shared" si="30"/>
        <v>0</v>
      </c>
      <c r="K200" s="149"/>
      <c r="L200" s="30"/>
      <c r="M200" s="150" t="s">
        <v>1</v>
      </c>
      <c r="N200" s="151" t="s">
        <v>42</v>
      </c>
      <c r="O200" s="55"/>
      <c r="P200" s="152">
        <f t="shared" si="31"/>
        <v>0</v>
      </c>
      <c r="Q200" s="152">
        <v>0</v>
      </c>
      <c r="R200" s="152">
        <f t="shared" si="32"/>
        <v>0</v>
      </c>
      <c r="S200" s="152">
        <v>0</v>
      </c>
      <c r="T200" s="153">
        <f t="shared" si="33"/>
        <v>0</v>
      </c>
      <c r="U200" s="29"/>
      <c r="V200" s="29"/>
      <c r="W200" s="29"/>
      <c r="X200" s="29"/>
      <c r="Y200" s="29"/>
      <c r="Z200" s="29"/>
      <c r="AA200" s="29"/>
      <c r="AB200" s="29"/>
      <c r="AC200" s="29"/>
      <c r="AD200" s="29"/>
      <c r="AE200" s="29"/>
      <c r="AR200" s="154" t="s">
        <v>202</v>
      </c>
      <c r="AT200" s="154" t="s">
        <v>136</v>
      </c>
      <c r="AU200" s="154" t="s">
        <v>141</v>
      </c>
      <c r="AY200" s="14" t="s">
        <v>133</v>
      </c>
      <c r="BE200" s="155">
        <f t="shared" si="34"/>
        <v>0</v>
      </c>
      <c r="BF200" s="155">
        <f t="shared" si="35"/>
        <v>0</v>
      </c>
      <c r="BG200" s="155">
        <f t="shared" si="36"/>
        <v>0</v>
      </c>
      <c r="BH200" s="155">
        <f t="shared" si="37"/>
        <v>0</v>
      </c>
      <c r="BI200" s="155">
        <f t="shared" si="38"/>
        <v>0</v>
      </c>
      <c r="BJ200" s="14" t="s">
        <v>141</v>
      </c>
      <c r="BK200" s="155">
        <f t="shared" si="39"/>
        <v>0</v>
      </c>
      <c r="BL200" s="14" t="s">
        <v>202</v>
      </c>
      <c r="BM200" s="154" t="s">
        <v>712</v>
      </c>
    </row>
    <row r="201" spans="1:65" s="2" customFormat="1" ht="13.8" customHeight="1">
      <c r="A201" s="29"/>
      <c r="B201" s="141"/>
      <c r="C201" s="156" t="s">
        <v>422</v>
      </c>
      <c r="D201" s="156" t="s">
        <v>172</v>
      </c>
      <c r="E201" s="157" t="s">
        <v>713</v>
      </c>
      <c r="F201" s="158" t="s">
        <v>714</v>
      </c>
      <c r="G201" s="159" t="s">
        <v>139</v>
      </c>
      <c r="H201" s="160">
        <v>4</v>
      </c>
      <c r="I201" s="161"/>
      <c r="J201" s="162">
        <f t="shared" si="30"/>
        <v>0</v>
      </c>
      <c r="K201" s="163"/>
      <c r="L201" s="164"/>
      <c r="M201" s="165" t="s">
        <v>1</v>
      </c>
      <c r="N201" s="166" t="s">
        <v>42</v>
      </c>
      <c r="O201" s="55"/>
      <c r="P201" s="152">
        <f t="shared" si="31"/>
        <v>0</v>
      </c>
      <c r="Q201" s="152">
        <v>0</v>
      </c>
      <c r="R201" s="152">
        <f t="shared" si="32"/>
        <v>0</v>
      </c>
      <c r="S201" s="152">
        <v>0</v>
      </c>
      <c r="T201" s="153">
        <f t="shared" si="33"/>
        <v>0</v>
      </c>
      <c r="U201" s="29"/>
      <c r="V201" s="29"/>
      <c r="W201" s="29"/>
      <c r="X201" s="29"/>
      <c r="Y201" s="29"/>
      <c r="Z201" s="29"/>
      <c r="AA201" s="29"/>
      <c r="AB201" s="29"/>
      <c r="AC201" s="29"/>
      <c r="AD201" s="29"/>
      <c r="AE201" s="29"/>
      <c r="AR201" s="154" t="s">
        <v>274</v>
      </c>
      <c r="AT201" s="154" t="s">
        <v>172</v>
      </c>
      <c r="AU201" s="154" t="s">
        <v>141</v>
      </c>
      <c r="AY201" s="14" t="s">
        <v>133</v>
      </c>
      <c r="BE201" s="155">
        <f t="shared" si="34"/>
        <v>0</v>
      </c>
      <c r="BF201" s="155">
        <f t="shared" si="35"/>
        <v>0</v>
      </c>
      <c r="BG201" s="155">
        <f t="shared" si="36"/>
        <v>0</v>
      </c>
      <c r="BH201" s="155">
        <f t="shared" si="37"/>
        <v>0</v>
      </c>
      <c r="BI201" s="155">
        <f t="shared" si="38"/>
        <v>0</v>
      </c>
      <c r="BJ201" s="14" t="s">
        <v>141</v>
      </c>
      <c r="BK201" s="155">
        <f t="shared" si="39"/>
        <v>0</v>
      </c>
      <c r="BL201" s="14" t="s">
        <v>202</v>
      </c>
      <c r="BM201" s="154" t="s">
        <v>715</v>
      </c>
    </row>
    <row r="202" spans="1:65" s="2" customFormat="1" ht="22.2" customHeight="1">
      <c r="A202" s="29"/>
      <c r="B202" s="141"/>
      <c r="C202" s="142" t="s">
        <v>426</v>
      </c>
      <c r="D202" s="142" t="s">
        <v>136</v>
      </c>
      <c r="E202" s="143" t="s">
        <v>716</v>
      </c>
      <c r="F202" s="144" t="s">
        <v>717</v>
      </c>
      <c r="G202" s="145" t="s">
        <v>350</v>
      </c>
      <c r="H202" s="146">
        <v>4</v>
      </c>
      <c r="I202" s="147"/>
      <c r="J202" s="148">
        <f t="shared" si="30"/>
        <v>0</v>
      </c>
      <c r="K202" s="149"/>
      <c r="L202" s="30"/>
      <c r="M202" s="150" t="s">
        <v>1</v>
      </c>
      <c r="N202" s="151" t="s">
        <v>42</v>
      </c>
      <c r="O202" s="55"/>
      <c r="P202" s="152">
        <f t="shared" si="31"/>
        <v>0</v>
      </c>
      <c r="Q202" s="152">
        <v>0</v>
      </c>
      <c r="R202" s="152">
        <f t="shared" si="32"/>
        <v>0</v>
      </c>
      <c r="S202" s="152">
        <v>0</v>
      </c>
      <c r="T202" s="153">
        <f t="shared" si="33"/>
        <v>0</v>
      </c>
      <c r="U202" s="29"/>
      <c r="V202" s="29"/>
      <c r="W202" s="29"/>
      <c r="X202" s="29"/>
      <c r="Y202" s="29"/>
      <c r="Z202" s="29"/>
      <c r="AA202" s="29"/>
      <c r="AB202" s="29"/>
      <c r="AC202" s="29"/>
      <c r="AD202" s="29"/>
      <c r="AE202" s="29"/>
      <c r="AR202" s="154" t="s">
        <v>202</v>
      </c>
      <c r="AT202" s="154" t="s">
        <v>136</v>
      </c>
      <c r="AU202" s="154" t="s">
        <v>141</v>
      </c>
      <c r="AY202" s="14" t="s">
        <v>133</v>
      </c>
      <c r="BE202" s="155">
        <f t="shared" si="34"/>
        <v>0</v>
      </c>
      <c r="BF202" s="155">
        <f t="shared" si="35"/>
        <v>0</v>
      </c>
      <c r="BG202" s="155">
        <f t="shared" si="36"/>
        <v>0</v>
      </c>
      <c r="BH202" s="155">
        <f t="shared" si="37"/>
        <v>0</v>
      </c>
      <c r="BI202" s="155">
        <f t="shared" si="38"/>
        <v>0</v>
      </c>
      <c r="BJ202" s="14" t="s">
        <v>141</v>
      </c>
      <c r="BK202" s="155">
        <f t="shared" si="39"/>
        <v>0</v>
      </c>
      <c r="BL202" s="14" t="s">
        <v>202</v>
      </c>
      <c r="BM202" s="154" t="s">
        <v>718</v>
      </c>
    </row>
    <row r="203" spans="1:65" s="2" customFormat="1" ht="22.2" customHeight="1">
      <c r="A203" s="29"/>
      <c r="B203" s="141"/>
      <c r="C203" s="142" t="s">
        <v>430</v>
      </c>
      <c r="D203" s="142" t="s">
        <v>136</v>
      </c>
      <c r="E203" s="143" t="s">
        <v>719</v>
      </c>
      <c r="F203" s="144" t="s">
        <v>720</v>
      </c>
      <c r="G203" s="145" t="s">
        <v>350</v>
      </c>
      <c r="H203" s="146">
        <v>4</v>
      </c>
      <c r="I203" s="147"/>
      <c r="J203" s="148">
        <f t="shared" si="30"/>
        <v>0</v>
      </c>
      <c r="K203" s="149"/>
      <c r="L203" s="30"/>
      <c r="M203" s="150" t="s">
        <v>1</v>
      </c>
      <c r="N203" s="151" t="s">
        <v>42</v>
      </c>
      <c r="O203" s="55"/>
      <c r="P203" s="152">
        <f t="shared" si="31"/>
        <v>0</v>
      </c>
      <c r="Q203" s="152">
        <v>0</v>
      </c>
      <c r="R203" s="152">
        <f t="shared" si="32"/>
        <v>0</v>
      </c>
      <c r="S203" s="152">
        <v>0</v>
      </c>
      <c r="T203" s="153">
        <f t="shared" si="33"/>
        <v>0</v>
      </c>
      <c r="U203" s="29"/>
      <c r="V203" s="29"/>
      <c r="W203" s="29"/>
      <c r="X203" s="29"/>
      <c r="Y203" s="29"/>
      <c r="Z203" s="29"/>
      <c r="AA203" s="29"/>
      <c r="AB203" s="29"/>
      <c r="AC203" s="29"/>
      <c r="AD203" s="29"/>
      <c r="AE203" s="29"/>
      <c r="AR203" s="154" t="s">
        <v>202</v>
      </c>
      <c r="AT203" s="154" t="s">
        <v>136</v>
      </c>
      <c r="AU203" s="154" t="s">
        <v>141</v>
      </c>
      <c r="AY203" s="14" t="s">
        <v>133</v>
      </c>
      <c r="BE203" s="155">
        <f t="shared" si="34"/>
        <v>0</v>
      </c>
      <c r="BF203" s="155">
        <f t="shared" si="35"/>
        <v>0</v>
      </c>
      <c r="BG203" s="155">
        <f t="shared" si="36"/>
        <v>0</v>
      </c>
      <c r="BH203" s="155">
        <f t="shared" si="37"/>
        <v>0</v>
      </c>
      <c r="BI203" s="155">
        <f t="shared" si="38"/>
        <v>0</v>
      </c>
      <c r="BJ203" s="14" t="s">
        <v>141</v>
      </c>
      <c r="BK203" s="155">
        <f t="shared" si="39"/>
        <v>0</v>
      </c>
      <c r="BL203" s="14" t="s">
        <v>202</v>
      </c>
      <c r="BM203" s="154" t="s">
        <v>721</v>
      </c>
    </row>
    <row r="204" spans="1:65" s="2" customFormat="1" ht="22.2" customHeight="1">
      <c r="A204" s="29"/>
      <c r="B204" s="141"/>
      <c r="C204" s="142" t="s">
        <v>434</v>
      </c>
      <c r="D204" s="142" t="s">
        <v>136</v>
      </c>
      <c r="E204" s="143" t="s">
        <v>722</v>
      </c>
      <c r="F204" s="144" t="s">
        <v>723</v>
      </c>
      <c r="G204" s="145" t="s">
        <v>350</v>
      </c>
      <c r="H204" s="146">
        <v>4</v>
      </c>
      <c r="I204" s="147"/>
      <c r="J204" s="148">
        <f t="shared" si="30"/>
        <v>0</v>
      </c>
      <c r="K204" s="149"/>
      <c r="L204" s="30"/>
      <c r="M204" s="150" t="s">
        <v>1</v>
      </c>
      <c r="N204" s="151" t="s">
        <v>42</v>
      </c>
      <c r="O204" s="55"/>
      <c r="P204" s="152">
        <f t="shared" si="31"/>
        <v>0</v>
      </c>
      <c r="Q204" s="152">
        <v>0</v>
      </c>
      <c r="R204" s="152">
        <f t="shared" si="32"/>
        <v>0</v>
      </c>
      <c r="S204" s="152">
        <v>0</v>
      </c>
      <c r="T204" s="153">
        <f t="shared" si="33"/>
        <v>0</v>
      </c>
      <c r="U204" s="29"/>
      <c r="V204" s="29"/>
      <c r="W204" s="29"/>
      <c r="X204" s="29"/>
      <c r="Y204" s="29"/>
      <c r="Z204" s="29"/>
      <c r="AA204" s="29"/>
      <c r="AB204" s="29"/>
      <c r="AC204" s="29"/>
      <c r="AD204" s="29"/>
      <c r="AE204" s="29"/>
      <c r="AR204" s="154" t="s">
        <v>202</v>
      </c>
      <c r="AT204" s="154" t="s">
        <v>136</v>
      </c>
      <c r="AU204" s="154" t="s">
        <v>141</v>
      </c>
      <c r="AY204" s="14" t="s">
        <v>133</v>
      </c>
      <c r="BE204" s="155">
        <f t="shared" si="34"/>
        <v>0</v>
      </c>
      <c r="BF204" s="155">
        <f t="shared" si="35"/>
        <v>0</v>
      </c>
      <c r="BG204" s="155">
        <f t="shared" si="36"/>
        <v>0</v>
      </c>
      <c r="BH204" s="155">
        <f t="shared" si="37"/>
        <v>0</v>
      </c>
      <c r="BI204" s="155">
        <f t="shared" si="38"/>
        <v>0</v>
      </c>
      <c r="BJ204" s="14" t="s">
        <v>141</v>
      </c>
      <c r="BK204" s="155">
        <f t="shared" si="39"/>
        <v>0</v>
      </c>
      <c r="BL204" s="14" t="s">
        <v>202</v>
      </c>
      <c r="BM204" s="154" t="s">
        <v>724</v>
      </c>
    </row>
    <row r="205" spans="1:65" s="2" customFormat="1" ht="13.8" customHeight="1">
      <c r="A205" s="29"/>
      <c r="B205" s="141"/>
      <c r="C205" s="156" t="s">
        <v>438</v>
      </c>
      <c r="D205" s="156" t="s">
        <v>172</v>
      </c>
      <c r="E205" s="157" t="s">
        <v>725</v>
      </c>
      <c r="F205" s="158" t="s">
        <v>726</v>
      </c>
      <c r="G205" s="159" t="s">
        <v>139</v>
      </c>
      <c r="H205" s="160">
        <v>4</v>
      </c>
      <c r="I205" s="161"/>
      <c r="J205" s="162">
        <f t="shared" si="30"/>
        <v>0</v>
      </c>
      <c r="K205" s="163"/>
      <c r="L205" s="164"/>
      <c r="M205" s="165" t="s">
        <v>1</v>
      </c>
      <c r="N205" s="166" t="s">
        <v>42</v>
      </c>
      <c r="O205" s="55"/>
      <c r="P205" s="152">
        <f t="shared" si="31"/>
        <v>0</v>
      </c>
      <c r="Q205" s="152">
        <v>0</v>
      </c>
      <c r="R205" s="152">
        <f t="shared" si="32"/>
        <v>0</v>
      </c>
      <c r="S205" s="152">
        <v>0</v>
      </c>
      <c r="T205" s="153">
        <f t="shared" si="33"/>
        <v>0</v>
      </c>
      <c r="U205" s="29"/>
      <c r="V205" s="29"/>
      <c r="W205" s="29"/>
      <c r="X205" s="29"/>
      <c r="Y205" s="29"/>
      <c r="Z205" s="29"/>
      <c r="AA205" s="29"/>
      <c r="AB205" s="29"/>
      <c r="AC205" s="29"/>
      <c r="AD205" s="29"/>
      <c r="AE205" s="29"/>
      <c r="AR205" s="154" t="s">
        <v>274</v>
      </c>
      <c r="AT205" s="154" t="s">
        <v>172</v>
      </c>
      <c r="AU205" s="154" t="s">
        <v>141</v>
      </c>
      <c r="AY205" s="14" t="s">
        <v>133</v>
      </c>
      <c r="BE205" s="155">
        <f t="shared" si="34"/>
        <v>0</v>
      </c>
      <c r="BF205" s="155">
        <f t="shared" si="35"/>
        <v>0</v>
      </c>
      <c r="BG205" s="155">
        <f t="shared" si="36"/>
        <v>0</v>
      </c>
      <c r="BH205" s="155">
        <f t="shared" si="37"/>
        <v>0</v>
      </c>
      <c r="BI205" s="155">
        <f t="shared" si="38"/>
        <v>0</v>
      </c>
      <c r="BJ205" s="14" t="s">
        <v>141</v>
      </c>
      <c r="BK205" s="155">
        <f t="shared" si="39"/>
        <v>0</v>
      </c>
      <c r="BL205" s="14" t="s">
        <v>202</v>
      </c>
      <c r="BM205" s="154" t="s">
        <v>727</v>
      </c>
    </row>
    <row r="206" spans="1:65" s="2" customFormat="1" ht="13.8" customHeight="1">
      <c r="A206" s="29"/>
      <c r="B206" s="141"/>
      <c r="C206" s="142" t="s">
        <v>442</v>
      </c>
      <c r="D206" s="142" t="s">
        <v>136</v>
      </c>
      <c r="E206" s="143" t="s">
        <v>728</v>
      </c>
      <c r="F206" s="144" t="s">
        <v>729</v>
      </c>
      <c r="G206" s="145" t="s">
        <v>350</v>
      </c>
      <c r="H206" s="146">
        <v>12</v>
      </c>
      <c r="I206" s="147"/>
      <c r="J206" s="148">
        <f t="shared" si="30"/>
        <v>0</v>
      </c>
      <c r="K206" s="149"/>
      <c r="L206" s="30"/>
      <c r="M206" s="150" t="s">
        <v>1</v>
      </c>
      <c r="N206" s="151" t="s">
        <v>42</v>
      </c>
      <c r="O206" s="55"/>
      <c r="P206" s="152">
        <f t="shared" si="31"/>
        <v>0</v>
      </c>
      <c r="Q206" s="152">
        <v>0</v>
      </c>
      <c r="R206" s="152">
        <f t="shared" si="32"/>
        <v>0</v>
      </c>
      <c r="S206" s="152">
        <v>0</v>
      </c>
      <c r="T206" s="153">
        <f t="shared" si="33"/>
        <v>0</v>
      </c>
      <c r="U206" s="29"/>
      <c r="V206" s="29"/>
      <c r="W206" s="29"/>
      <c r="X206" s="29"/>
      <c r="Y206" s="29"/>
      <c r="Z206" s="29"/>
      <c r="AA206" s="29"/>
      <c r="AB206" s="29"/>
      <c r="AC206" s="29"/>
      <c r="AD206" s="29"/>
      <c r="AE206" s="29"/>
      <c r="AR206" s="154" t="s">
        <v>202</v>
      </c>
      <c r="AT206" s="154" t="s">
        <v>136</v>
      </c>
      <c r="AU206" s="154" t="s">
        <v>141</v>
      </c>
      <c r="AY206" s="14" t="s">
        <v>133</v>
      </c>
      <c r="BE206" s="155">
        <f t="shared" si="34"/>
        <v>0</v>
      </c>
      <c r="BF206" s="155">
        <f t="shared" si="35"/>
        <v>0</v>
      </c>
      <c r="BG206" s="155">
        <f t="shared" si="36"/>
        <v>0</v>
      </c>
      <c r="BH206" s="155">
        <f t="shared" si="37"/>
        <v>0</v>
      </c>
      <c r="BI206" s="155">
        <f t="shared" si="38"/>
        <v>0</v>
      </c>
      <c r="BJ206" s="14" t="s">
        <v>141</v>
      </c>
      <c r="BK206" s="155">
        <f t="shared" si="39"/>
        <v>0</v>
      </c>
      <c r="BL206" s="14" t="s">
        <v>202</v>
      </c>
      <c r="BM206" s="154" t="s">
        <v>730</v>
      </c>
    </row>
    <row r="207" spans="1:65" s="2" customFormat="1" ht="22.2" customHeight="1">
      <c r="A207" s="29"/>
      <c r="B207" s="141"/>
      <c r="C207" s="156" t="s">
        <v>447</v>
      </c>
      <c r="D207" s="156" t="s">
        <v>172</v>
      </c>
      <c r="E207" s="157" t="s">
        <v>731</v>
      </c>
      <c r="F207" s="158" t="s">
        <v>732</v>
      </c>
      <c r="G207" s="159" t="s">
        <v>139</v>
      </c>
      <c r="H207" s="160">
        <v>12</v>
      </c>
      <c r="I207" s="161"/>
      <c r="J207" s="162">
        <f t="shared" si="30"/>
        <v>0</v>
      </c>
      <c r="K207" s="163"/>
      <c r="L207" s="164"/>
      <c r="M207" s="165" t="s">
        <v>1</v>
      </c>
      <c r="N207" s="166" t="s">
        <v>42</v>
      </c>
      <c r="O207" s="55"/>
      <c r="P207" s="152">
        <f t="shared" si="31"/>
        <v>0</v>
      </c>
      <c r="Q207" s="152">
        <v>0</v>
      </c>
      <c r="R207" s="152">
        <f t="shared" si="32"/>
        <v>0</v>
      </c>
      <c r="S207" s="152">
        <v>0</v>
      </c>
      <c r="T207" s="153">
        <f t="shared" si="33"/>
        <v>0</v>
      </c>
      <c r="U207" s="29"/>
      <c r="V207" s="29"/>
      <c r="W207" s="29"/>
      <c r="X207" s="29"/>
      <c r="Y207" s="29"/>
      <c r="Z207" s="29"/>
      <c r="AA207" s="29"/>
      <c r="AB207" s="29"/>
      <c r="AC207" s="29"/>
      <c r="AD207" s="29"/>
      <c r="AE207" s="29"/>
      <c r="AR207" s="154" t="s">
        <v>274</v>
      </c>
      <c r="AT207" s="154" t="s">
        <v>172</v>
      </c>
      <c r="AU207" s="154" t="s">
        <v>141</v>
      </c>
      <c r="AY207" s="14" t="s">
        <v>133</v>
      </c>
      <c r="BE207" s="155">
        <f t="shared" si="34"/>
        <v>0</v>
      </c>
      <c r="BF207" s="155">
        <f t="shared" si="35"/>
        <v>0</v>
      </c>
      <c r="BG207" s="155">
        <f t="shared" si="36"/>
        <v>0</v>
      </c>
      <c r="BH207" s="155">
        <f t="shared" si="37"/>
        <v>0</v>
      </c>
      <c r="BI207" s="155">
        <f t="shared" si="38"/>
        <v>0</v>
      </c>
      <c r="BJ207" s="14" t="s">
        <v>141</v>
      </c>
      <c r="BK207" s="155">
        <f t="shared" si="39"/>
        <v>0</v>
      </c>
      <c r="BL207" s="14" t="s">
        <v>202</v>
      </c>
      <c r="BM207" s="154" t="s">
        <v>733</v>
      </c>
    </row>
    <row r="208" spans="1:65" s="2" customFormat="1" ht="22.2" customHeight="1">
      <c r="A208" s="29"/>
      <c r="B208" s="141"/>
      <c r="C208" s="142" t="s">
        <v>451</v>
      </c>
      <c r="D208" s="142" t="s">
        <v>136</v>
      </c>
      <c r="E208" s="143" t="s">
        <v>734</v>
      </c>
      <c r="F208" s="144" t="s">
        <v>735</v>
      </c>
      <c r="G208" s="145" t="s">
        <v>350</v>
      </c>
      <c r="H208" s="146">
        <v>4</v>
      </c>
      <c r="I208" s="147"/>
      <c r="J208" s="148">
        <f t="shared" si="30"/>
        <v>0</v>
      </c>
      <c r="K208" s="149"/>
      <c r="L208" s="30"/>
      <c r="M208" s="150" t="s">
        <v>1</v>
      </c>
      <c r="N208" s="151" t="s">
        <v>42</v>
      </c>
      <c r="O208" s="55"/>
      <c r="P208" s="152">
        <f t="shared" si="31"/>
        <v>0</v>
      </c>
      <c r="Q208" s="152">
        <v>0</v>
      </c>
      <c r="R208" s="152">
        <f t="shared" si="32"/>
        <v>0</v>
      </c>
      <c r="S208" s="152">
        <v>0</v>
      </c>
      <c r="T208" s="153">
        <f t="shared" si="33"/>
        <v>0</v>
      </c>
      <c r="U208" s="29"/>
      <c r="V208" s="29"/>
      <c r="W208" s="29"/>
      <c r="X208" s="29"/>
      <c r="Y208" s="29"/>
      <c r="Z208" s="29"/>
      <c r="AA208" s="29"/>
      <c r="AB208" s="29"/>
      <c r="AC208" s="29"/>
      <c r="AD208" s="29"/>
      <c r="AE208" s="29"/>
      <c r="AR208" s="154" t="s">
        <v>202</v>
      </c>
      <c r="AT208" s="154" t="s">
        <v>136</v>
      </c>
      <c r="AU208" s="154" t="s">
        <v>141</v>
      </c>
      <c r="AY208" s="14" t="s">
        <v>133</v>
      </c>
      <c r="BE208" s="155">
        <f t="shared" si="34"/>
        <v>0</v>
      </c>
      <c r="BF208" s="155">
        <f t="shared" si="35"/>
        <v>0</v>
      </c>
      <c r="BG208" s="155">
        <f t="shared" si="36"/>
        <v>0</v>
      </c>
      <c r="BH208" s="155">
        <f t="shared" si="37"/>
        <v>0</v>
      </c>
      <c r="BI208" s="155">
        <f t="shared" si="38"/>
        <v>0</v>
      </c>
      <c r="BJ208" s="14" t="s">
        <v>141</v>
      </c>
      <c r="BK208" s="155">
        <f t="shared" si="39"/>
        <v>0</v>
      </c>
      <c r="BL208" s="14" t="s">
        <v>202</v>
      </c>
      <c r="BM208" s="154" t="s">
        <v>736</v>
      </c>
    </row>
    <row r="209" spans="1:65" s="2" customFormat="1" ht="22.2" customHeight="1">
      <c r="A209" s="29"/>
      <c r="B209" s="141"/>
      <c r="C209" s="142" t="s">
        <v>455</v>
      </c>
      <c r="D209" s="142" t="s">
        <v>136</v>
      </c>
      <c r="E209" s="143" t="s">
        <v>737</v>
      </c>
      <c r="F209" s="144" t="s">
        <v>738</v>
      </c>
      <c r="G209" s="145" t="s">
        <v>139</v>
      </c>
      <c r="H209" s="146">
        <v>4</v>
      </c>
      <c r="I209" s="147"/>
      <c r="J209" s="148">
        <f t="shared" si="30"/>
        <v>0</v>
      </c>
      <c r="K209" s="149"/>
      <c r="L209" s="30"/>
      <c r="M209" s="150" t="s">
        <v>1</v>
      </c>
      <c r="N209" s="151" t="s">
        <v>42</v>
      </c>
      <c r="O209" s="55"/>
      <c r="P209" s="152">
        <f t="shared" si="31"/>
        <v>0</v>
      </c>
      <c r="Q209" s="152">
        <v>0</v>
      </c>
      <c r="R209" s="152">
        <f t="shared" si="32"/>
        <v>0</v>
      </c>
      <c r="S209" s="152">
        <v>0</v>
      </c>
      <c r="T209" s="153">
        <f t="shared" si="33"/>
        <v>0</v>
      </c>
      <c r="U209" s="29"/>
      <c r="V209" s="29"/>
      <c r="W209" s="29"/>
      <c r="X209" s="29"/>
      <c r="Y209" s="29"/>
      <c r="Z209" s="29"/>
      <c r="AA209" s="29"/>
      <c r="AB209" s="29"/>
      <c r="AC209" s="29"/>
      <c r="AD209" s="29"/>
      <c r="AE209" s="29"/>
      <c r="AR209" s="154" t="s">
        <v>202</v>
      </c>
      <c r="AT209" s="154" t="s">
        <v>136</v>
      </c>
      <c r="AU209" s="154" t="s">
        <v>141</v>
      </c>
      <c r="AY209" s="14" t="s">
        <v>133</v>
      </c>
      <c r="BE209" s="155">
        <f t="shared" si="34"/>
        <v>0</v>
      </c>
      <c r="BF209" s="155">
        <f t="shared" si="35"/>
        <v>0</v>
      </c>
      <c r="BG209" s="155">
        <f t="shared" si="36"/>
        <v>0</v>
      </c>
      <c r="BH209" s="155">
        <f t="shared" si="37"/>
        <v>0</v>
      </c>
      <c r="BI209" s="155">
        <f t="shared" si="38"/>
        <v>0</v>
      </c>
      <c r="BJ209" s="14" t="s">
        <v>141</v>
      </c>
      <c r="BK209" s="155">
        <f t="shared" si="39"/>
        <v>0</v>
      </c>
      <c r="BL209" s="14" t="s">
        <v>202</v>
      </c>
      <c r="BM209" s="154" t="s">
        <v>739</v>
      </c>
    </row>
    <row r="210" spans="1:65" s="2" customFormat="1" ht="22.2" customHeight="1">
      <c r="A210" s="29"/>
      <c r="B210" s="141"/>
      <c r="C210" s="142" t="s">
        <v>461</v>
      </c>
      <c r="D210" s="142" t="s">
        <v>136</v>
      </c>
      <c r="E210" s="143" t="s">
        <v>740</v>
      </c>
      <c r="F210" s="144" t="s">
        <v>741</v>
      </c>
      <c r="G210" s="145" t="s">
        <v>139</v>
      </c>
      <c r="H210" s="146">
        <v>4</v>
      </c>
      <c r="I210" s="147"/>
      <c r="J210" s="148">
        <f t="shared" si="30"/>
        <v>0</v>
      </c>
      <c r="K210" s="149"/>
      <c r="L210" s="30"/>
      <c r="M210" s="150" t="s">
        <v>1</v>
      </c>
      <c r="N210" s="151" t="s">
        <v>42</v>
      </c>
      <c r="O210" s="55"/>
      <c r="P210" s="152">
        <f t="shared" si="31"/>
        <v>0</v>
      </c>
      <c r="Q210" s="152">
        <v>0</v>
      </c>
      <c r="R210" s="152">
        <f t="shared" si="32"/>
        <v>0</v>
      </c>
      <c r="S210" s="152">
        <v>0</v>
      </c>
      <c r="T210" s="153">
        <f t="shared" si="33"/>
        <v>0</v>
      </c>
      <c r="U210" s="29"/>
      <c r="V210" s="29"/>
      <c r="W210" s="29"/>
      <c r="X210" s="29"/>
      <c r="Y210" s="29"/>
      <c r="Z210" s="29"/>
      <c r="AA210" s="29"/>
      <c r="AB210" s="29"/>
      <c r="AC210" s="29"/>
      <c r="AD210" s="29"/>
      <c r="AE210" s="29"/>
      <c r="AR210" s="154" t="s">
        <v>202</v>
      </c>
      <c r="AT210" s="154" t="s">
        <v>136</v>
      </c>
      <c r="AU210" s="154" t="s">
        <v>141</v>
      </c>
      <c r="AY210" s="14" t="s">
        <v>133</v>
      </c>
      <c r="BE210" s="155">
        <f t="shared" si="34"/>
        <v>0</v>
      </c>
      <c r="BF210" s="155">
        <f t="shared" si="35"/>
        <v>0</v>
      </c>
      <c r="BG210" s="155">
        <f t="shared" si="36"/>
        <v>0</v>
      </c>
      <c r="BH210" s="155">
        <f t="shared" si="37"/>
        <v>0</v>
      </c>
      <c r="BI210" s="155">
        <f t="shared" si="38"/>
        <v>0</v>
      </c>
      <c r="BJ210" s="14" t="s">
        <v>141</v>
      </c>
      <c r="BK210" s="155">
        <f t="shared" si="39"/>
        <v>0</v>
      </c>
      <c r="BL210" s="14" t="s">
        <v>202</v>
      </c>
      <c r="BM210" s="154" t="s">
        <v>742</v>
      </c>
    </row>
    <row r="211" spans="1:65" s="2" customFormat="1" ht="13.8" customHeight="1">
      <c r="A211" s="29"/>
      <c r="B211" s="141"/>
      <c r="C211" s="156" t="s">
        <v>465</v>
      </c>
      <c r="D211" s="156" t="s">
        <v>172</v>
      </c>
      <c r="E211" s="157" t="s">
        <v>743</v>
      </c>
      <c r="F211" s="158" t="s">
        <v>744</v>
      </c>
      <c r="G211" s="159" t="s">
        <v>139</v>
      </c>
      <c r="H211" s="160">
        <v>4</v>
      </c>
      <c r="I211" s="161"/>
      <c r="J211" s="162">
        <f t="shared" si="30"/>
        <v>0</v>
      </c>
      <c r="K211" s="163"/>
      <c r="L211" s="164"/>
      <c r="M211" s="165" t="s">
        <v>1</v>
      </c>
      <c r="N211" s="166" t="s">
        <v>42</v>
      </c>
      <c r="O211" s="55"/>
      <c r="P211" s="152">
        <f t="shared" si="31"/>
        <v>0</v>
      </c>
      <c r="Q211" s="152">
        <v>0</v>
      </c>
      <c r="R211" s="152">
        <f t="shared" si="32"/>
        <v>0</v>
      </c>
      <c r="S211" s="152">
        <v>0</v>
      </c>
      <c r="T211" s="153">
        <f t="shared" si="33"/>
        <v>0</v>
      </c>
      <c r="U211" s="29"/>
      <c r="V211" s="29"/>
      <c r="W211" s="29"/>
      <c r="X211" s="29"/>
      <c r="Y211" s="29"/>
      <c r="Z211" s="29"/>
      <c r="AA211" s="29"/>
      <c r="AB211" s="29"/>
      <c r="AC211" s="29"/>
      <c r="AD211" s="29"/>
      <c r="AE211" s="29"/>
      <c r="AR211" s="154" t="s">
        <v>274</v>
      </c>
      <c r="AT211" s="154" t="s">
        <v>172</v>
      </c>
      <c r="AU211" s="154" t="s">
        <v>141</v>
      </c>
      <c r="AY211" s="14" t="s">
        <v>133</v>
      </c>
      <c r="BE211" s="155">
        <f t="shared" si="34"/>
        <v>0</v>
      </c>
      <c r="BF211" s="155">
        <f t="shared" si="35"/>
        <v>0</v>
      </c>
      <c r="BG211" s="155">
        <f t="shared" si="36"/>
        <v>0</v>
      </c>
      <c r="BH211" s="155">
        <f t="shared" si="37"/>
        <v>0</v>
      </c>
      <c r="BI211" s="155">
        <f t="shared" si="38"/>
        <v>0</v>
      </c>
      <c r="BJ211" s="14" t="s">
        <v>141</v>
      </c>
      <c r="BK211" s="155">
        <f t="shared" si="39"/>
        <v>0</v>
      </c>
      <c r="BL211" s="14" t="s">
        <v>202</v>
      </c>
      <c r="BM211" s="154" t="s">
        <v>745</v>
      </c>
    </row>
    <row r="212" spans="1:65" s="2" customFormat="1" ht="22.2" customHeight="1">
      <c r="A212" s="29"/>
      <c r="B212" s="141"/>
      <c r="C212" s="142" t="s">
        <v>469</v>
      </c>
      <c r="D212" s="142" t="s">
        <v>136</v>
      </c>
      <c r="E212" s="143" t="s">
        <v>746</v>
      </c>
      <c r="F212" s="144" t="s">
        <v>747</v>
      </c>
      <c r="G212" s="145" t="s">
        <v>139</v>
      </c>
      <c r="H212" s="146">
        <v>1</v>
      </c>
      <c r="I212" s="147"/>
      <c r="J212" s="148">
        <f t="shared" si="30"/>
        <v>0</v>
      </c>
      <c r="K212" s="149"/>
      <c r="L212" s="30"/>
      <c r="M212" s="150" t="s">
        <v>1</v>
      </c>
      <c r="N212" s="151" t="s">
        <v>42</v>
      </c>
      <c r="O212" s="55"/>
      <c r="P212" s="152">
        <f t="shared" si="31"/>
        <v>0</v>
      </c>
      <c r="Q212" s="152">
        <v>0</v>
      </c>
      <c r="R212" s="152">
        <f t="shared" si="32"/>
        <v>0</v>
      </c>
      <c r="S212" s="152">
        <v>0</v>
      </c>
      <c r="T212" s="153">
        <f t="shared" si="33"/>
        <v>0</v>
      </c>
      <c r="U212" s="29"/>
      <c r="V212" s="29"/>
      <c r="W212" s="29"/>
      <c r="X212" s="29"/>
      <c r="Y212" s="29"/>
      <c r="Z212" s="29"/>
      <c r="AA212" s="29"/>
      <c r="AB212" s="29"/>
      <c r="AC212" s="29"/>
      <c r="AD212" s="29"/>
      <c r="AE212" s="29"/>
      <c r="AR212" s="154" t="s">
        <v>202</v>
      </c>
      <c r="AT212" s="154" t="s">
        <v>136</v>
      </c>
      <c r="AU212" s="154" t="s">
        <v>141</v>
      </c>
      <c r="AY212" s="14" t="s">
        <v>133</v>
      </c>
      <c r="BE212" s="155">
        <f t="shared" si="34"/>
        <v>0</v>
      </c>
      <c r="BF212" s="155">
        <f t="shared" si="35"/>
        <v>0</v>
      </c>
      <c r="BG212" s="155">
        <f t="shared" si="36"/>
        <v>0</v>
      </c>
      <c r="BH212" s="155">
        <f t="shared" si="37"/>
        <v>0</v>
      </c>
      <c r="BI212" s="155">
        <f t="shared" si="38"/>
        <v>0</v>
      </c>
      <c r="BJ212" s="14" t="s">
        <v>141</v>
      </c>
      <c r="BK212" s="155">
        <f t="shared" si="39"/>
        <v>0</v>
      </c>
      <c r="BL212" s="14" t="s">
        <v>202</v>
      </c>
      <c r="BM212" s="154" t="s">
        <v>748</v>
      </c>
    </row>
    <row r="213" spans="1:65" s="2" customFormat="1" ht="34.799999999999997" customHeight="1">
      <c r="A213" s="29"/>
      <c r="B213" s="141"/>
      <c r="C213" s="156" t="s">
        <v>475</v>
      </c>
      <c r="D213" s="156" t="s">
        <v>172</v>
      </c>
      <c r="E213" s="157" t="s">
        <v>749</v>
      </c>
      <c r="F213" s="158" t="s">
        <v>750</v>
      </c>
      <c r="G213" s="159" t="s">
        <v>139</v>
      </c>
      <c r="H213" s="160">
        <v>1</v>
      </c>
      <c r="I213" s="161"/>
      <c r="J213" s="162">
        <f t="shared" si="30"/>
        <v>0</v>
      </c>
      <c r="K213" s="163"/>
      <c r="L213" s="164"/>
      <c r="M213" s="165" t="s">
        <v>1</v>
      </c>
      <c r="N213" s="166" t="s">
        <v>42</v>
      </c>
      <c r="O213" s="55"/>
      <c r="P213" s="152">
        <f t="shared" si="31"/>
        <v>0</v>
      </c>
      <c r="Q213" s="152">
        <v>0</v>
      </c>
      <c r="R213" s="152">
        <f t="shared" si="32"/>
        <v>0</v>
      </c>
      <c r="S213" s="152">
        <v>0</v>
      </c>
      <c r="T213" s="153">
        <f t="shared" si="33"/>
        <v>0</v>
      </c>
      <c r="U213" s="29"/>
      <c r="V213" s="29"/>
      <c r="W213" s="29"/>
      <c r="X213" s="29"/>
      <c r="Y213" s="29"/>
      <c r="Z213" s="29"/>
      <c r="AA213" s="29"/>
      <c r="AB213" s="29"/>
      <c r="AC213" s="29"/>
      <c r="AD213" s="29"/>
      <c r="AE213" s="29"/>
      <c r="AR213" s="154" t="s">
        <v>274</v>
      </c>
      <c r="AT213" s="154" t="s">
        <v>172</v>
      </c>
      <c r="AU213" s="154" t="s">
        <v>141</v>
      </c>
      <c r="AY213" s="14" t="s">
        <v>133</v>
      </c>
      <c r="BE213" s="155">
        <f t="shared" si="34"/>
        <v>0</v>
      </c>
      <c r="BF213" s="155">
        <f t="shared" si="35"/>
        <v>0</v>
      </c>
      <c r="BG213" s="155">
        <f t="shared" si="36"/>
        <v>0</v>
      </c>
      <c r="BH213" s="155">
        <f t="shared" si="37"/>
        <v>0</v>
      </c>
      <c r="BI213" s="155">
        <f t="shared" si="38"/>
        <v>0</v>
      </c>
      <c r="BJ213" s="14" t="s">
        <v>141</v>
      </c>
      <c r="BK213" s="155">
        <f t="shared" si="39"/>
        <v>0</v>
      </c>
      <c r="BL213" s="14" t="s">
        <v>202</v>
      </c>
      <c r="BM213" s="154" t="s">
        <v>751</v>
      </c>
    </row>
    <row r="214" spans="1:65" s="2" customFormat="1" ht="22.2" customHeight="1">
      <c r="A214" s="29"/>
      <c r="B214" s="141"/>
      <c r="C214" s="142" t="s">
        <v>479</v>
      </c>
      <c r="D214" s="142" t="s">
        <v>136</v>
      </c>
      <c r="E214" s="143" t="s">
        <v>752</v>
      </c>
      <c r="F214" s="144" t="s">
        <v>753</v>
      </c>
      <c r="G214" s="145" t="s">
        <v>139</v>
      </c>
      <c r="H214" s="146">
        <v>4</v>
      </c>
      <c r="I214" s="147"/>
      <c r="J214" s="148">
        <f t="shared" si="30"/>
        <v>0</v>
      </c>
      <c r="K214" s="149"/>
      <c r="L214" s="30"/>
      <c r="M214" s="150" t="s">
        <v>1</v>
      </c>
      <c r="N214" s="151" t="s">
        <v>42</v>
      </c>
      <c r="O214" s="55"/>
      <c r="P214" s="152">
        <f t="shared" si="31"/>
        <v>0</v>
      </c>
      <c r="Q214" s="152">
        <v>0</v>
      </c>
      <c r="R214" s="152">
        <f t="shared" si="32"/>
        <v>0</v>
      </c>
      <c r="S214" s="152">
        <v>0</v>
      </c>
      <c r="T214" s="153">
        <f t="shared" si="33"/>
        <v>0</v>
      </c>
      <c r="U214" s="29"/>
      <c r="V214" s="29"/>
      <c r="W214" s="29"/>
      <c r="X214" s="29"/>
      <c r="Y214" s="29"/>
      <c r="Z214" s="29"/>
      <c r="AA214" s="29"/>
      <c r="AB214" s="29"/>
      <c r="AC214" s="29"/>
      <c r="AD214" s="29"/>
      <c r="AE214" s="29"/>
      <c r="AR214" s="154" t="s">
        <v>202</v>
      </c>
      <c r="AT214" s="154" t="s">
        <v>136</v>
      </c>
      <c r="AU214" s="154" t="s">
        <v>141</v>
      </c>
      <c r="AY214" s="14" t="s">
        <v>133</v>
      </c>
      <c r="BE214" s="155">
        <f t="shared" si="34"/>
        <v>0</v>
      </c>
      <c r="BF214" s="155">
        <f t="shared" si="35"/>
        <v>0</v>
      </c>
      <c r="BG214" s="155">
        <f t="shared" si="36"/>
        <v>0</v>
      </c>
      <c r="BH214" s="155">
        <f t="shared" si="37"/>
        <v>0</v>
      </c>
      <c r="BI214" s="155">
        <f t="shared" si="38"/>
        <v>0</v>
      </c>
      <c r="BJ214" s="14" t="s">
        <v>141</v>
      </c>
      <c r="BK214" s="155">
        <f t="shared" si="39"/>
        <v>0</v>
      </c>
      <c r="BL214" s="14" t="s">
        <v>202</v>
      </c>
      <c r="BM214" s="154" t="s">
        <v>754</v>
      </c>
    </row>
    <row r="215" spans="1:65" s="2" customFormat="1" ht="13.8" customHeight="1">
      <c r="A215" s="29"/>
      <c r="B215" s="141"/>
      <c r="C215" s="156" t="s">
        <v>483</v>
      </c>
      <c r="D215" s="156" t="s">
        <v>172</v>
      </c>
      <c r="E215" s="157" t="s">
        <v>755</v>
      </c>
      <c r="F215" s="158" t="s">
        <v>756</v>
      </c>
      <c r="G215" s="159" t="s">
        <v>139</v>
      </c>
      <c r="H215" s="160">
        <v>4</v>
      </c>
      <c r="I215" s="161"/>
      <c r="J215" s="162">
        <f t="shared" si="30"/>
        <v>0</v>
      </c>
      <c r="K215" s="163"/>
      <c r="L215" s="164"/>
      <c r="M215" s="165" t="s">
        <v>1</v>
      </c>
      <c r="N215" s="166" t="s">
        <v>42</v>
      </c>
      <c r="O215" s="55"/>
      <c r="P215" s="152">
        <f t="shared" si="31"/>
        <v>0</v>
      </c>
      <c r="Q215" s="152">
        <v>0</v>
      </c>
      <c r="R215" s="152">
        <f t="shared" si="32"/>
        <v>0</v>
      </c>
      <c r="S215" s="152">
        <v>0</v>
      </c>
      <c r="T215" s="153">
        <f t="shared" si="33"/>
        <v>0</v>
      </c>
      <c r="U215" s="29"/>
      <c r="V215" s="29"/>
      <c r="W215" s="29"/>
      <c r="X215" s="29"/>
      <c r="Y215" s="29"/>
      <c r="Z215" s="29"/>
      <c r="AA215" s="29"/>
      <c r="AB215" s="29"/>
      <c r="AC215" s="29"/>
      <c r="AD215" s="29"/>
      <c r="AE215" s="29"/>
      <c r="AR215" s="154" t="s">
        <v>274</v>
      </c>
      <c r="AT215" s="154" t="s">
        <v>172</v>
      </c>
      <c r="AU215" s="154" t="s">
        <v>141</v>
      </c>
      <c r="AY215" s="14" t="s">
        <v>133</v>
      </c>
      <c r="BE215" s="155">
        <f t="shared" si="34"/>
        <v>0</v>
      </c>
      <c r="BF215" s="155">
        <f t="shared" si="35"/>
        <v>0</v>
      </c>
      <c r="BG215" s="155">
        <f t="shared" si="36"/>
        <v>0</v>
      </c>
      <c r="BH215" s="155">
        <f t="shared" si="37"/>
        <v>0</v>
      </c>
      <c r="BI215" s="155">
        <f t="shared" si="38"/>
        <v>0</v>
      </c>
      <c r="BJ215" s="14" t="s">
        <v>141</v>
      </c>
      <c r="BK215" s="155">
        <f t="shared" si="39"/>
        <v>0</v>
      </c>
      <c r="BL215" s="14" t="s">
        <v>202</v>
      </c>
      <c r="BM215" s="154" t="s">
        <v>757</v>
      </c>
    </row>
    <row r="216" spans="1:65" s="2" customFormat="1" ht="13.8" customHeight="1">
      <c r="A216" s="29"/>
      <c r="B216" s="141"/>
      <c r="C216" s="142" t="s">
        <v>489</v>
      </c>
      <c r="D216" s="142" t="s">
        <v>136</v>
      </c>
      <c r="E216" s="143" t="s">
        <v>758</v>
      </c>
      <c r="F216" s="144" t="s">
        <v>759</v>
      </c>
      <c r="G216" s="145" t="s">
        <v>350</v>
      </c>
      <c r="H216" s="146">
        <v>4</v>
      </c>
      <c r="I216" s="147"/>
      <c r="J216" s="148">
        <f t="shared" si="30"/>
        <v>0</v>
      </c>
      <c r="K216" s="149"/>
      <c r="L216" s="30"/>
      <c r="M216" s="150" t="s">
        <v>1</v>
      </c>
      <c r="N216" s="151" t="s">
        <v>42</v>
      </c>
      <c r="O216" s="55"/>
      <c r="P216" s="152">
        <f t="shared" si="31"/>
        <v>0</v>
      </c>
      <c r="Q216" s="152">
        <v>0</v>
      </c>
      <c r="R216" s="152">
        <f t="shared" si="32"/>
        <v>0</v>
      </c>
      <c r="S216" s="152">
        <v>0</v>
      </c>
      <c r="T216" s="153">
        <f t="shared" si="33"/>
        <v>0</v>
      </c>
      <c r="U216" s="29"/>
      <c r="V216" s="29"/>
      <c r="W216" s="29"/>
      <c r="X216" s="29"/>
      <c r="Y216" s="29"/>
      <c r="Z216" s="29"/>
      <c r="AA216" s="29"/>
      <c r="AB216" s="29"/>
      <c r="AC216" s="29"/>
      <c r="AD216" s="29"/>
      <c r="AE216" s="29"/>
      <c r="AR216" s="154" t="s">
        <v>202</v>
      </c>
      <c r="AT216" s="154" t="s">
        <v>136</v>
      </c>
      <c r="AU216" s="154" t="s">
        <v>141</v>
      </c>
      <c r="AY216" s="14" t="s">
        <v>133</v>
      </c>
      <c r="BE216" s="155">
        <f t="shared" si="34"/>
        <v>0</v>
      </c>
      <c r="BF216" s="155">
        <f t="shared" si="35"/>
        <v>0</v>
      </c>
      <c r="BG216" s="155">
        <f t="shared" si="36"/>
        <v>0</v>
      </c>
      <c r="BH216" s="155">
        <f t="shared" si="37"/>
        <v>0</v>
      </c>
      <c r="BI216" s="155">
        <f t="shared" si="38"/>
        <v>0</v>
      </c>
      <c r="BJ216" s="14" t="s">
        <v>141</v>
      </c>
      <c r="BK216" s="155">
        <f t="shared" si="39"/>
        <v>0</v>
      </c>
      <c r="BL216" s="14" t="s">
        <v>202</v>
      </c>
      <c r="BM216" s="154" t="s">
        <v>760</v>
      </c>
    </row>
    <row r="217" spans="1:65" s="2" customFormat="1" ht="13.8" customHeight="1">
      <c r="A217" s="29"/>
      <c r="B217" s="141"/>
      <c r="C217" s="156" t="s">
        <v>493</v>
      </c>
      <c r="D217" s="156" t="s">
        <v>172</v>
      </c>
      <c r="E217" s="157" t="s">
        <v>761</v>
      </c>
      <c r="F217" s="158" t="s">
        <v>762</v>
      </c>
      <c r="G217" s="159" t="s">
        <v>139</v>
      </c>
      <c r="H217" s="160">
        <v>4</v>
      </c>
      <c r="I217" s="161"/>
      <c r="J217" s="162">
        <f t="shared" si="30"/>
        <v>0</v>
      </c>
      <c r="K217" s="163"/>
      <c r="L217" s="164"/>
      <c r="M217" s="165" t="s">
        <v>1</v>
      </c>
      <c r="N217" s="166" t="s">
        <v>42</v>
      </c>
      <c r="O217" s="55"/>
      <c r="P217" s="152">
        <f t="shared" si="31"/>
        <v>0</v>
      </c>
      <c r="Q217" s="152">
        <v>0</v>
      </c>
      <c r="R217" s="152">
        <f t="shared" si="32"/>
        <v>0</v>
      </c>
      <c r="S217" s="152">
        <v>0</v>
      </c>
      <c r="T217" s="153">
        <f t="shared" si="33"/>
        <v>0</v>
      </c>
      <c r="U217" s="29"/>
      <c r="V217" s="29"/>
      <c r="W217" s="29"/>
      <c r="X217" s="29"/>
      <c r="Y217" s="29"/>
      <c r="Z217" s="29"/>
      <c r="AA217" s="29"/>
      <c r="AB217" s="29"/>
      <c r="AC217" s="29"/>
      <c r="AD217" s="29"/>
      <c r="AE217" s="29"/>
      <c r="AR217" s="154" t="s">
        <v>274</v>
      </c>
      <c r="AT217" s="154" t="s">
        <v>172</v>
      </c>
      <c r="AU217" s="154" t="s">
        <v>141</v>
      </c>
      <c r="AY217" s="14" t="s">
        <v>133</v>
      </c>
      <c r="BE217" s="155">
        <f t="shared" si="34"/>
        <v>0</v>
      </c>
      <c r="BF217" s="155">
        <f t="shared" si="35"/>
        <v>0</v>
      </c>
      <c r="BG217" s="155">
        <f t="shared" si="36"/>
        <v>0</v>
      </c>
      <c r="BH217" s="155">
        <f t="shared" si="37"/>
        <v>0</v>
      </c>
      <c r="BI217" s="155">
        <f t="shared" si="38"/>
        <v>0</v>
      </c>
      <c r="BJ217" s="14" t="s">
        <v>141</v>
      </c>
      <c r="BK217" s="155">
        <f t="shared" si="39"/>
        <v>0</v>
      </c>
      <c r="BL217" s="14" t="s">
        <v>202</v>
      </c>
      <c r="BM217" s="154" t="s">
        <v>763</v>
      </c>
    </row>
    <row r="218" spans="1:65" s="2" customFormat="1" ht="22.2" customHeight="1">
      <c r="A218" s="29"/>
      <c r="B218" s="141"/>
      <c r="C218" s="142" t="s">
        <v>497</v>
      </c>
      <c r="D218" s="142" t="s">
        <v>136</v>
      </c>
      <c r="E218" s="143" t="s">
        <v>764</v>
      </c>
      <c r="F218" s="144" t="s">
        <v>765</v>
      </c>
      <c r="G218" s="145" t="s">
        <v>766</v>
      </c>
      <c r="H218" s="146">
        <v>4</v>
      </c>
      <c r="I218" s="147"/>
      <c r="J218" s="148">
        <f t="shared" si="30"/>
        <v>0</v>
      </c>
      <c r="K218" s="149"/>
      <c r="L218" s="30"/>
      <c r="M218" s="150" t="s">
        <v>1</v>
      </c>
      <c r="N218" s="151" t="s">
        <v>42</v>
      </c>
      <c r="O218" s="55"/>
      <c r="P218" s="152">
        <f t="shared" si="31"/>
        <v>0</v>
      </c>
      <c r="Q218" s="152">
        <v>0</v>
      </c>
      <c r="R218" s="152">
        <f t="shared" si="32"/>
        <v>0</v>
      </c>
      <c r="S218" s="152">
        <v>0</v>
      </c>
      <c r="T218" s="153">
        <f t="shared" si="33"/>
        <v>0</v>
      </c>
      <c r="U218" s="29"/>
      <c r="V218" s="29"/>
      <c r="W218" s="29"/>
      <c r="X218" s="29"/>
      <c r="Y218" s="29"/>
      <c r="Z218" s="29"/>
      <c r="AA218" s="29"/>
      <c r="AB218" s="29"/>
      <c r="AC218" s="29"/>
      <c r="AD218" s="29"/>
      <c r="AE218" s="29"/>
      <c r="AR218" s="154" t="s">
        <v>202</v>
      </c>
      <c r="AT218" s="154" t="s">
        <v>136</v>
      </c>
      <c r="AU218" s="154" t="s">
        <v>141</v>
      </c>
      <c r="AY218" s="14" t="s">
        <v>133</v>
      </c>
      <c r="BE218" s="155">
        <f t="shared" si="34"/>
        <v>0</v>
      </c>
      <c r="BF218" s="155">
        <f t="shared" si="35"/>
        <v>0</v>
      </c>
      <c r="BG218" s="155">
        <f t="shared" si="36"/>
        <v>0</v>
      </c>
      <c r="BH218" s="155">
        <f t="shared" si="37"/>
        <v>0</v>
      </c>
      <c r="BI218" s="155">
        <f t="shared" si="38"/>
        <v>0</v>
      </c>
      <c r="BJ218" s="14" t="s">
        <v>141</v>
      </c>
      <c r="BK218" s="155">
        <f t="shared" si="39"/>
        <v>0</v>
      </c>
      <c r="BL218" s="14" t="s">
        <v>202</v>
      </c>
      <c r="BM218" s="154" t="s">
        <v>767</v>
      </c>
    </row>
    <row r="219" spans="1:65" s="2" customFormat="1" ht="13.8" customHeight="1">
      <c r="A219" s="29"/>
      <c r="B219" s="141"/>
      <c r="C219" s="156" t="s">
        <v>501</v>
      </c>
      <c r="D219" s="156" t="s">
        <v>172</v>
      </c>
      <c r="E219" s="157" t="s">
        <v>768</v>
      </c>
      <c r="F219" s="158" t="s">
        <v>769</v>
      </c>
      <c r="G219" s="159" t="s">
        <v>139</v>
      </c>
      <c r="H219" s="160">
        <v>4</v>
      </c>
      <c r="I219" s="161"/>
      <c r="J219" s="162">
        <f t="shared" si="30"/>
        <v>0</v>
      </c>
      <c r="K219" s="163"/>
      <c r="L219" s="164"/>
      <c r="M219" s="165" t="s">
        <v>1</v>
      </c>
      <c r="N219" s="166" t="s">
        <v>42</v>
      </c>
      <c r="O219" s="55"/>
      <c r="P219" s="152">
        <f t="shared" si="31"/>
        <v>0</v>
      </c>
      <c r="Q219" s="152">
        <v>0</v>
      </c>
      <c r="R219" s="152">
        <f t="shared" si="32"/>
        <v>0</v>
      </c>
      <c r="S219" s="152">
        <v>0</v>
      </c>
      <c r="T219" s="153">
        <f t="shared" si="33"/>
        <v>0</v>
      </c>
      <c r="U219" s="29"/>
      <c r="V219" s="29"/>
      <c r="W219" s="29"/>
      <c r="X219" s="29"/>
      <c r="Y219" s="29"/>
      <c r="Z219" s="29"/>
      <c r="AA219" s="29"/>
      <c r="AB219" s="29"/>
      <c r="AC219" s="29"/>
      <c r="AD219" s="29"/>
      <c r="AE219" s="29"/>
      <c r="AR219" s="154" t="s">
        <v>274</v>
      </c>
      <c r="AT219" s="154" t="s">
        <v>172</v>
      </c>
      <c r="AU219" s="154" t="s">
        <v>141</v>
      </c>
      <c r="AY219" s="14" t="s">
        <v>133</v>
      </c>
      <c r="BE219" s="155">
        <f t="shared" si="34"/>
        <v>0</v>
      </c>
      <c r="BF219" s="155">
        <f t="shared" si="35"/>
        <v>0</v>
      </c>
      <c r="BG219" s="155">
        <f t="shared" si="36"/>
        <v>0</v>
      </c>
      <c r="BH219" s="155">
        <f t="shared" si="37"/>
        <v>0</v>
      </c>
      <c r="BI219" s="155">
        <f t="shared" si="38"/>
        <v>0</v>
      </c>
      <c r="BJ219" s="14" t="s">
        <v>141</v>
      </c>
      <c r="BK219" s="155">
        <f t="shared" si="39"/>
        <v>0</v>
      </c>
      <c r="BL219" s="14" t="s">
        <v>202</v>
      </c>
      <c r="BM219" s="154" t="s">
        <v>770</v>
      </c>
    </row>
    <row r="220" spans="1:65" s="2" customFormat="1" ht="22.2" customHeight="1">
      <c r="A220" s="29"/>
      <c r="B220" s="141"/>
      <c r="C220" s="142" t="s">
        <v>505</v>
      </c>
      <c r="D220" s="142" t="s">
        <v>136</v>
      </c>
      <c r="E220" s="143" t="s">
        <v>771</v>
      </c>
      <c r="F220" s="144" t="s">
        <v>772</v>
      </c>
      <c r="G220" s="145" t="s">
        <v>139</v>
      </c>
      <c r="H220" s="146">
        <v>4</v>
      </c>
      <c r="I220" s="147"/>
      <c r="J220" s="148">
        <f t="shared" si="30"/>
        <v>0</v>
      </c>
      <c r="K220" s="149"/>
      <c r="L220" s="30"/>
      <c r="M220" s="150" t="s">
        <v>1</v>
      </c>
      <c r="N220" s="151" t="s">
        <v>42</v>
      </c>
      <c r="O220" s="55"/>
      <c r="P220" s="152">
        <f t="shared" si="31"/>
        <v>0</v>
      </c>
      <c r="Q220" s="152">
        <v>0</v>
      </c>
      <c r="R220" s="152">
        <f t="shared" si="32"/>
        <v>0</v>
      </c>
      <c r="S220" s="152">
        <v>0</v>
      </c>
      <c r="T220" s="153">
        <f t="shared" si="33"/>
        <v>0</v>
      </c>
      <c r="U220" s="29"/>
      <c r="V220" s="29"/>
      <c r="W220" s="29"/>
      <c r="X220" s="29"/>
      <c r="Y220" s="29"/>
      <c r="Z220" s="29"/>
      <c r="AA220" s="29"/>
      <c r="AB220" s="29"/>
      <c r="AC220" s="29"/>
      <c r="AD220" s="29"/>
      <c r="AE220" s="29"/>
      <c r="AR220" s="154" t="s">
        <v>202</v>
      </c>
      <c r="AT220" s="154" t="s">
        <v>136</v>
      </c>
      <c r="AU220" s="154" t="s">
        <v>141</v>
      </c>
      <c r="AY220" s="14" t="s">
        <v>133</v>
      </c>
      <c r="BE220" s="155">
        <f t="shared" si="34"/>
        <v>0</v>
      </c>
      <c r="BF220" s="155">
        <f t="shared" si="35"/>
        <v>0</v>
      </c>
      <c r="BG220" s="155">
        <f t="shared" si="36"/>
        <v>0</v>
      </c>
      <c r="BH220" s="155">
        <f t="shared" si="37"/>
        <v>0</v>
      </c>
      <c r="BI220" s="155">
        <f t="shared" si="38"/>
        <v>0</v>
      </c>
      <c r="BJ220" s="14" t="s">
        <v>141</v>
      </c>
      <c r="BK220" s="155">
        <f t="shared" si="39"/>
        <v>0</v>
      </c>
      <c r="BL220" s="14" t="s">
        <v>202</v>
      </c>
      <c r="BM220" s="154" t="s">
        <v>773</v>
      </c>
    </row>
    <row r="221" spans="1:65" s="2" customFormat="1" ht="13.8" customHeight="1">
      <c r="A221" s="29"/>
      <c r="B221" s="141"/>
      <c r="C221" s="156" t="s">
        <v>509</v>
      </c>
      <c r="D221" s="156" t="s">
        <v>172</v>
      </c>
      <c r="E221" s="157" t="s">
        <v>774</v>
      </c>
      <c r="F221" s="158" t="s">
        <v>775</v>
      </c>
      <c r="G221" s="159" t="s">
        <v>139</v>
      </c>
      <c r="H221" s="160">
        <v>4</v>
      </c>
      <c r="I221" s="161"/>
      <c r="J221" s="162">
        <f t="shared" si="30"/>
        <v>0</v>
      </c>
      <c r="K221" s="163"/>
      <c r="L221" s="164"/>
      <c r="M221" s="165" t="s">
        <v>1</v>
      </c>
      <c r="N221" s="166" t="s">
        <v>42</v>
      </c>
      <c r="O221" s="55"/>
      <c r="P221" s="152">
        <f t="shared" si="31"/>
        <v>0</v>
      </c>
      <c r="Q221" s="152">
        <v>0</v>
      </c>
      <c r="R221" s="152">
        <f t="shared" si="32"/>
        <v>0</v>
      </c>
      <c r="S221" s="152">
        <v>0</v>
      </c>
      <c r="T221" s="153">
        <f t="shared" si="33"/>
        <v>0</v>
      </c>
      <c r="U221" s="29"/>
      <c r="V221" s="29"/>
      <c r="W221" s="29"/>
      <c r="X221" s="29"/>
      <c r="Y221" s="29"/>
      <c r="Z221" s="29"/>
      <c r="AA221" s="29"/>
      <c r="AB221" s="29"/>
      <c r="AC221" s="29"/>
      <c r="AD221" s="29"/>
      <c r="AE221" s="29"/>
      <c r="AR221" s="154" t="s">
        <v>274</v>
      </c>
      <c r="AT221" s="154" t="s">
        <v>172</v>
      </c>
      <c r="AU221" s="154" t="s">
        <v>141</v>
      </c>
      <c r="AY221" s="14" t="s">
        <v>133</v>
      </c>
      <c r="BE221" s="155">
        <f t="shared" si="34"/>
        <v>0</v>
      </c>
      <c r="BF221" s="155">
        <f t="shared" si="35"/>
        <v>0</v>
      </c>
      <c r="BG221" s="155">
        <f t="shared" si="36"/>
        <v>0</v>
      </c>
      <c r="BH221" s="155">
        <f t="shared" si="37"/>
        <v>0</v>
      </c>
      <c r="BI221" s="155">
        <f t="shared" si="38"/>
        <v>0</v>
      </c>
      <c r="BJ221" s="14" t="s">
        <v>141</v>
      </c>
      <c r="BK221" s="155">
        <f t="shared" si="39"/>
        <v>0</v>
      </c>
      <c r="BL221" s="14" t="s">
        <v>202</v>
      </c>
      <c r="BM221" s="154" t="s">
        <v>776</v>
      </c>
    </row>
    <row r="222" spans="1:65" s="2" customFormat="1" ht="13.8" customHeight="1">
      <c r="A222" s="29"/>
      <c r="B222" s="141"/>
      <c r="C222" s="142" t="s">
        <v>515</v>
      </c>
      <c r="D222" s="142" t="s">
        <v>136</v>
      </c>
      <c r="E222" s="143" t="s">
        <v>777</v>
      </c>
      <c r="F222" s="144" t="s">
        <v>778</v>
      </c>
      <c r="G222" s="145" t="s">
        <v>139</v>
      </c>
      <c r="H222" s="146">
        <v>1</v>
      </c>
      <c r="I222" s="147"/>
      <c r="J222" s="148">
        <f t="shared" si="30"/>
        <v>0</v>
      </c>
      <c r="K222" s="149"/>
      <c r="L222" s="30"/>
      <c r="M222" s="150" t="s">
        <v>1</v>
      </c>
      <c r="N222" s="151" t="s">
        <v>42</v>
      </c>
      <c r="O222" s="55"/>
      <c r="P222" s="152">
        <f t="shared" si="31"/>
        <v>0</v>
      </c>
      <c r="Q222" s="152">
        <v>0</v>
      </c>
      <c r="R222" s="152">
        <f t="shared" si="32"/>
        <v>0</v>
      </c>
      <c r="S222" s="152">
        <v>0</v>
      </c>
      <c r="T222" s="153">
        <f t="shared" si="33"/>
        <v>0</v>
      </c>
      <c r="U222" s="29"/>
      <c r="V222" s="29"/>
      <c r="W222" s="29"/>
      <c r="X222" s="29"/>
      <c r="Y222" s="29"/>
      <c r="Z222" s="29"/>
      <c r="AA222" s="29"/>
      <c r="AB222" s="29"/>
      <c r="AC222" s="29"/>
      <c r="AD222" s="29"/>
      <c r="AE222" s="29"/>
      <c r="AR222" s="154" t="s">
        <v>202</v>
      </c>
      <c r="AT222" s="154" t="s">
        <v>136</v>
      </c>
      <c r="AU222" s="154" t="s">
        <v>141</v>
      </c>
      <c r="AY222" s="14" t="s">
        <v>133</v>
      </c>
      <c r="BE222" s="155">
        <f t="shared" si="34"/>
        <v>0</v>
      </c>
      <c r="BF222" s="155">
        <f t="shared" si="35"/>
        <v>0</v>
      </c>
      <c r="BG222" s="155">
        <f t="shared" si="36"/>
        <v>0</v>
      </c>
      <c r="BH222" s="155">
        <f t="shared" si="37"/>
        <v>0</v>
      </c>
      <c r="BI222" s="155">
        <f t="shared" si="38"/>
        <v>0</v>
      </c>
      <c r="BJ222" s="14" t="s">
        <v>141</v>
      </c>
      <c r="BK222" s="155">
        <f t="shared" si="39"/>
        <v>0</v>
      </c>
      <c r="BL222" s="14" t="s">
        <v>202</v>
      </c>
      <c r="BM222" s="154" t="s">
        <v>779</v>
      </c>
    </row>
    <row r="223" spans="1:65" s="2" customFormat="1" ht="13.8" customHeight="1">
      <c r="A223" s="29"/>
      <c r="B223" s="141"/>
      <c r="C223" s="142" t="s">
        <v>519</v>
      </c>
      <c r="D223" s="142" t="s">
        <v>136</v>
      </c>
      <c r="E223" s="143" t="s">
        <v>780</v>
      </c>
      <c r="F223" s="144" t="s">
        <v>781</v>
      </c>
      <c r="G223" s="145" t="s">
        <v>139</v>
      </c>
      <c r="H223" s="146">
        <v>1</v>
      </c>
      <c r="I223" s="147"/>
      <c r="J223" s="148">
        <f t="shared" si="30"/>
        <v>0</v>
      </c>
      <c r="K223" s="149"/>
      <c r="L223" s="30"/>
      <c r="M223" s="150" t="s">
        <v>1</v>
      </c>
      <c r="N223" s="151" t="s">
        <v>42</v>
      </c>
      <c r="O223" s="55"/>
      <c r="P223" s="152">
        <f t="shared" si="31"/>
        <v>0</v>
      </c>
      <c r="Q223" s="152">
        <v>0</v>
      </c>
      <c r="R223" s="152">
        <f t="shared" si="32"/>
        <v>0</v>
      </c>
      <c r="S223" s="152">
        <v>0</v>
      </c>
      <c r="T223" s="153">
        <f t="shared" si="33"/>
        <v>0</v>
      </c>
      <c r="U223" s="29"/>
      <c r="V223" s="29"/>
      <c r="W223" s="29"/>
      <c r="X223" s="29"/>
      <c r="Y223" s="29"/>
      <c r="Z223" s="29"/>
      <c r="AA223" s="29"/>
      <c r="AB223" s="29"/>
      <c r="AC223" s="29"/>
      <c r="AD223" s="29"/>
      <c r="AE223" s="29"/>
      <c r="AR223" s="154" t="s">
        <v>202</v>
      </c>
      <c r="AT223" s="154" t="s">
        <v>136</v>
      </c>
      <c r="AU223" s="154" t="s">
        <v>141</v>
      </c>
      <c r="AY223" s="14" t="s">
        <v>133</v>
      </c>
      <c r="BE223" s="155">
        <f t="shared" si="34"/>
        <v>0</v>
      </c>
      <c r="BF223" s="155">
        <f t="shared" si="35"/>
        <v>0</v>
      </c>
      <c r="BG223" s="155">
        <f t="shared" si="36"/>
        <v>0</v>
      </c>
      <c r="BH223" s="155">
        <f t="shared" si="37"/>
        <v>0</v>
      </c>
      <c r="BI223" s="155">
        <f t="shared" si="38"/>
        <v>0</v>
      </c>
      <c r="BJ223" s="14" t="s">
        <v>141</v>
      </c>
      <c r="BK223" s="155">
        <f t="shared" si="39"/>
        <v>0</v>
      </c>
      <c r="BL223" s="14" t="s">
        <v>202</v>
      </c>
      <c r="BM223" s="154" t="s">
        <v>782</v>
      </c>
    </row>
    <row r="224" spans="1:65" s="2" customFormat="1" ht="13.8" customHeight="1">
      <c r="A224" s="29"/>
      <c r="B224" s="141"/>
      <c r="C224" s="156" t="s">
        <v>523</v>
      </c>
      <c r="D224" s="156" t="s">
        <v>172</v>
      </c>
      <c r="E224" s="157" t="s">
        <v>783</v>
      </c>
      <c r="F224" s="158" t="s">
        <v>784</v>
      </c>
      <c r="G224" s="159" t="s">
        <v>139</v>
      </c>
      <c r="H224" s="160">
        <v>1</v>
      </c>
      <c r="I224" s="161"/>
      <c r="J224" s="162">
        <f t="shared" si="30"/>
        <v>0</v>
      </c>
      <c r="K224" s="163"/>
      <c r="L224" s="164"/>
      <c r="M224" s="165" t="s">
        <v>1</v>
      </c>
      <c r="N224" s="166" t="s">
        <v>42</v>
      </c>
      <c r="O224" s="55"/>
      <c r="P224" s="152">
        <f t="shared" si="31"/>
        <v>0</v>
      </c>
      <c r="Q224" s="152">
        <v>0</v>
      </c>
      <c r="R224" s="152">
        <f t="shared" si="32"/>
        <v>0</v>
      </c>
      <c r="S224" s="152">
        <v>0</v>
      </c>
      <c r="T224" s="153">
        <f t="shared" si="33"/>
        <v>0</v>
      </c>
      <c r="U224" s="29"/>
      <c r="V224" s="29"/>
      <c r="W224" s="29"/>
      <c r="X224" s="29"/>
      <c r="Y224" s="29"/>
      <c r="Z224" s="29"/>
      <c r="AA224" s="29"/>
      <c r="AB224" s="29"/>
      <c r="AC224" s="29"/>
      <c r="AD224" s="29"/>
      <c r="AE224" s="29"/>
      <c r="AR224" s="154" t="s">
        <v>274</v>
      </c>
      <c r="AT224" s="154" t="s">
        <v>172</v>
      </c>
      <c r="AU224" s="154" t="s">
        <v>141</v>
      </c>
      <c r="AY224" s="14" t="s">
        <v>133</v>
      </c>
      <c r="BE224" s="155">
        <f t="shared" si="34"/>
        <v>0</v>
      </c>
      <c r="BF224" s="155">
        <f t="shared" si="35"/>
        <v>0</v>
      </c>
      <c r="BG224" s="155">
        <f t="shared" si="36"/>
        <v>0</v>
      </c>
      <c r="BH224" s="155">
        <f t="shared" si="37"/>
        <v>0</v>
      </c>
      <c r="BI224" s="155">
        <f t="shared" si="38"/>
        <v>0</v>
      </c>
      <c r="BJ224" s="14" t="s">
        <v>141</v>
      </c>
      <c r="BK224" s="155">
        <f t="shared" si="39"/>
        <v>0</v>
      </c>
      <c r="BL224" s="14" t="s">
        <v>202</v>
      </c>
      <c r="BM224" s="154" t="s">
        <v>785</v>
      </c>
    </row>
    <row r="225" spans="1:65" s="2" customFormat="1" ht="22.2" customHeight="1">
      <c r="A225" s="29"/>
      <c r="B225" s="141"/>
      <c r="C225" s="142" t="s">
        <v>529</v>
      </c>
      <c r="D225" s="142" t="s">
        <v>136</v>
      </c>
      <c r="E225" s="143" t="s">
        <v>786</v>
      </c>
      <c r="F225" s="144" t="s">
        <v>386</v>
      </c>
      <c r="G225" s="145" t="s">
        <v>289</v>
      </c>
      <c r="H225" s="167"/>
      <c r="I225" s="147"/>
      <c r="J225" s="148">
        <f t="shared" si="30"/>
        <v>0</v>
      </c>
      <c r="K225" s="149"/>
      <c r="L225" s="30"/>
      <c r="M225" s="150" t="s">
        <v>1</v>
      </c>
      <c r="N225" s="151" t="s">
        <v>42</v>
      </c>
      <c r="O225" s="55"/>
      <c r="P225" s="152">
        <f t="shared" si="31"/>
        <v>0</v>
      </c>
      <c r="Q225" s="152">
        <v>0</v>
      </c>
      <c r="R225" s="152">
        <f t="shared" si="32"/>
        <v>0</v>
      </c>
      <c r="S225" s="152">
        <v>0</v>
      </c>
      <c r="T225" s="153">
        <f t="shared" si="33"/>
        <v>0</v>
      </c>
      <c r="U225" s="29"/>
      <c r="V225" s="29"/>
      <c r="W225" s="29"/>
      <c r="X225" s="29"/>
      <c r="Y225" s="29"/>
      <c r="Z225" s="29"/>
      <c r="AA225" s="29"/>
      <c r="AB225" s="29"/>
      <c r="AC225" s="29"/>
      <c r="AD225" s="29"/>
      <c r="AE225" s="29"/>
      <c r="AR225" s="154" t="s">
        <v>202</v>
      </c>
      <c r="AT225" s="154" t="s">
        <v>136</v>
      </c>
      <c r="AU225" s="154" t="s">
        <v>141</v>
      </c>
      <c r="AY225" s="14" t="s">
        <v>133</v>
      </c>
      <c r="BE225" s="155">
        <f t="shared" si="34"/>
        <v>0</v>
      </c>
      <c r="BF225" s="155">
        <f t="shared" si="35"/>
        <v>0</v>
      </c>
      <c r="BG225" s="155">
        <f t="shared" si="36"/>
        <v>0</v>
      </c>
      <c r="BH225" s="155">
        <f t="shared" si="37"/>
        <v>0</v>
      </c>
      <c r="BI225" s="155">
        <f t="shared" si="38"/>
        <v>0</v>
      </c>
      <c r="BJ225" s="14" t="s">
        <v>141</v>
      </c>
      <c r="BK225" s="155">
        <f t="shared" si="39"/>
        <v>0</v>
      </c>
      <c r="BL225" s="14" t="s">
        <v>202</v>
      </c>
      <c r="BM225" s="154" t="s">
        <v>787</v>
      </c>
    </row>
    <row r="226" spans="1:65" s="12" customFormat="1" ht="22.8" customHeight="1">
      <c r="B226" s="128"/>
      <c r="D226" s="129" t="s">
        <v>75</v>
      </c>
      <c r="E226" s="139" t="s">
        <v>788</v>
      </c>
      <c r="F226" s="139" t="s">
        <v>789</v>
      </c>
      <c r="I226" s="131"/>
      <c r="J226" s="140">
        <f>BK226</f>
        <v>0</v>
      </c>
      <c r="L226" s="128"/>
      <c r="M226" s="133"/>
      <c r="N226" s="134"/>
      <c r="O226" s="134"/>
      <c r="P226" s="135">
        <f>SUM(P227:P229)</f>
        <v>0</v>
      </c>
      <c r="Q226" s="134"/>
      <c r="R226" s="135">
        <f>SUM(R227:R229)</f>
        <v>0</v>
      </c>
      <c r="S226" s="134"/>
      <c r="T226" s="136">
        <f>SUM(T227:T229)</f>
        <v>0</v>
      </c>
      <c r="AR226" s="129" t="s">
        <v>141</v>
      </c>
      <c r="AT226" s="137" t="s">
        <v>75</v>
      </c>
      <c r="AU226" s="137" t="s">
        <v>84</v>
      </c>
      <c r="AY226" s="129" t="s">
        <v>133</v>
      </c>
      <c r="BK226" s="138">
        <f>SUM(BK227:BK229)</f>
        <v>0</v>
      </c>
    </row>
    <row r="227" spans="1:65" s="2" customFormat="1" ht="22.2" customHeight="1">
      <c r="A227" s="29"/>
      <c r="B227" s="141"/>
      <c r="C227" s="142" t="s">
        <v>533</v>
      </c>
      <c r="D227" s="142" t="s">
        <v>136</v>
      </c>
      <c r="E227" s="143" t="s">
        <v>790</v>
      </c>
      <c r="F227" s="144" t="s">
        <v>791</v>
      </c>
      <c r="G227" s="145" t="s">
        <v>558</v>
      </c>
      <c r="H227" s="146">
        <v>1</v>
      </c>
      <c r="I227" s="147"/>
      <c r="J227" s="148">
        <f>ROUND(I227*H227,2)</f>
        <v>0</v>
      </c>
      <c r="K227" s="149"/>
      <c r="L227" s="30"/>
      <c r="M227" s="150" t="s">
        <v>1</v>
      </c>
      <c r="N227" s="151" t="s">
        <v>42</v>
      </c>
      <c r="O227" s="55"/>
      <c r="P227" s="152">
        <f>O227*H227</f>
        <v>0</v>
      </c>
      <c r="Q227" s="152">
        <v>0</v>
      </c>
      <c r="R227" s="152">
        <f>Q227*H227</f>
        <v>0</v>
      </c>
      <c r="S227" s="152">
        <v>0</v>
      </c>
      <c r="T227" s="153">
        <f>S227*H227</f>
        <v>0</v>
      </c>
      <c r="U227" s="29"/>
      <c r="V227" s="29"/>
      <c r="W227" s="29"/>
      <c r="X227" s="29"/>
      <c r="Y227" s="29"/>
      <c r="Z227" s="29"/>
      <c r="AA227" s="29"/>
      <c r="AB227" s="29"/>
      <c r="AC227" s="29"/>
      <c r="AD227" s="29"/>
      <c r="AE227" s="29"/>
      <c r="AR227" s="154" t="s">
        <v>202</v>
      </c>
      <c r="AT227" s="154" t="s">
        <v>136</v>
      </c>
      <c r="AU227" s="154" t="s">
        <v>141</v>
      </c>
      <c r="AY227" s="14" t="s">
        <v>133</v>
      </c>
      <c r="BE227" s="155">
        <f>IF(N227="základná",J227,0)</f>
        <v>0</v>
      </c>
      <c r="BF227" s="155">
        <f>IF(N227="znížená",J227,0)</f>
        <v>0</v>
      </c>
      <c r="BG227" s="155">
        <f>IF(N227="zákl. prenesená",J227,0)</f>
        <v>0</v>
      </c>
      <c r="BH227" s="155">
        <f>IF(N227="zníž. prenesená",J227,0)</f>
        <v>0</v>
      </c>
      <c r="BI227" s="155">
        <f>IF(N227="nulová",J227,0)</f>
        <v>0</v>
      </c>
      <c r="BJ227" s="14" t="s">
        <v>141</v>
      </c>
      <c r="BK227" s="155">
        <f>ROUND(I227*H227,2)</f>
        <v>0</v>
      </c>
      <c r="BL227" s="14" t="s">
        <v>202</v>
      </c>
      <c r="BM227" s="154" t="s">
        <v>792</v>
      </c>
    </row>
    <row r="228" spans="1:65" s="2" customFormat="1" ht="13.8" customHeight="1">
      <c r="A228" s="29"/>
      <c r="B228" s="141"/>
      <c r="C228" s="142" t="s">
        <v>537</v>
      </c>
      <c r="D228" s="142" t="s">
        <v>136</v>
      </c>
      <c r="E228" s="143" t="s">
        <v>793</v>
      </c>
      <c r="F228" s="144" t="s">
        <v>794</v>
      </c>
      <c r="G228" s="145" t="s">
        <v>350</v>
      </c>
      <c r="H228" s="146">
        <v>1</v>
      </c>
      <c r="I228" s="147"/>
      <c r="J228" s="148">
        <f>ROUND(I228*H228,2)</f>
        <v>0</v>
      </c>
      <c r="K228" s="149"/>
      <c r="L228" s="30"/>
      <c r="M228" s="150" t="s">
        <v>1</v>
      </c>
      <c r="N228" s="151" t="s">
        <v>42</v>
      </c>
      <c r="O228" s="55"/>
      <c r="P228" s="152">
        <f>O228*H228</f>
        <v>0</v>
      </c>
      <c r="Q228" s="152">
        <v>0</v>
      </c>
      <c r="R228" s="152">
        <f>Q228*H228</f>
        <v>0</v>
      </c>
      <c r="S228" s="152">
        <v>0</v>
      </c>
      <c r="T228" s="153">
        <f>S228*H228</f>
        <v>0</v>
      </c>
      <c r="U228" s="29"/>
      <c r="V228" s="29"/>
      <c r="W228" s="29"/>
      <c r="X228" s="29"/>
      <c r="Y228" s="29"/>
      <c r="Z228" s="29"/>
      <c r="AA228" s="29"/>
      <c r="AB228" s="29"/>
      <c r="AC228" s="29"/>
      <c r="AD228" s="29"/>
      <c r="AE228" s="29"/>
      <c r="AR228" s="154" t="s">
        <v>202</v>
      </c>
      <c r="AT228" s="154" t="s">
        <v>136</v>
      </c>
      <c r="AU228" s="154" t="s">
        <v>141</v>
      </c>
      <c r="AY228" s="14" t="s">
        <v>133</v>
      </c>
      <c r="BE228" s="155">
        <f>IF(N228="základná",J228,0)</f>
        <v>0</v>
      </c>
      <c r="BF228" s="155">
        <f>IF(N228="znížená",J228,0)</f>
        <v>0</v>
      </c>
      <c r="BG228" s="155">
        <f>IF(N228="zákl. prenesená",J228,0)</f>
        <v>0</v>
      </c>
      <c r="BH228" s="155">
        <f>IF(N228="zníž. prenesená",J228,0)</f>
        <v>0</v>
      </c>
      <c r="BI228" s="155">
        <f>IF(N228="nulová",J228,0)</f>
        <v>0</v>
      </c>
      <c r="BJ228" s="14" t="s">
        <v>141</v>
      </c>
      <c r="BK228" s="155">
        <f>ROUND(I228*H228,2)</f>
        <v>0</v>
      </c>
      <c r="BL228" s="14" t="s">
        <v>202</v>
      </c>
      <c r="BM228" s="154" t="s">
        <v>795</v>
      </c>
    </row>
    <row r="229" spans="1:65" s="2" customFormat="1" ht="22.2" customHeight="1">
      <c r="A229" s="29"/>
      <c r="B229" s="141"/>
      <c r="C229" s="142" t="s">
        <v>645</v>
      </c>
      <c r="D229" s="142" t="s">
        <v>136</v>
      </c>
      <c r="E229" s="143" t="s">
        <v>796</v>
      </c>
      <c r="F229" s="144" t="s">
        <v>797</v>
      </c>
      <c r="G229" s="145" t="s">
        <v>289</v>
      </c>
      <c r="H229" s="167"/>
      <c r="I229" s="147"/>
      <c r="J229" s="148">
        <f>ROUND(I229*H229,2)</f>
        <v>0</v>
      </c>
      <c r="K229" s="149"/>
      <c r="L229" s="30"/>
      <c r="M229" s="150" t="s">
        <v>1</v>
      </c>
      <c r="N229" s="151" t="s">
        <v>42</v>
      </c>
      <c r="O229" s="55"/>
      <c r="P229" s="152">
        <f>O229*H229</f>
        <v>0</v>
      </c>
      <c r="Q229" s="152">
        <v>0</v>
      </c>
      <c r="R229" s="152">
        <f>Q229*H229</f>
        <v>0</v>
      </c>
      <c r="S229" s="152">
        <v>0</v>
      </c>
      <c r="T229" s="153">
        <f>S229*H229</f>
        <v>0</v>
      </c>
      <c r="U229" s="29"/>
      <c r="V229" s="29"/>
      <c r="W229" s="29"/>
      <c r="X229" s="29"/>
      <c r="Y229" s="29"/>
      <c r="Z229" s="29"/>
      <c r="AA229" s="29"/>
      <c r="AB229" s="29"/>
      <c r="AC229" s="29"/>
      <c r="AD229" s="29"/>
      <c r="AE229" s="29"/>
      <c r="AR229" s="154" t="s">
        <v>202</v>
      </c>
      <c r="AT229" s="154" t="s">
        <v>136</v>
      </c>
      <c r="AU229" s="154" t="s">
        <v>141</v>
      </c>
      <c r="AY229" s="14" t="s">
        <v>133</v>
      </c>
      <c r="BE229" s="155">
        <f>IF(N229="základná",J229,0)</f>
        <v>0</v>
      </c>
      <c r="BF229" s="155">
        <f>IF(N229="znížená",J229,0)</f>
        <v>0</v>
      </c>
      <c r="BG229" s="155">
        <f>IF(N229="zákl. prenesená",J229,0)</f>
        <v>0</v>
      </c>
      <c r="BH229" s="155">
        <f>IF(N229="zníž. prenesená",J229,0)</f>
        <v>0</v>
      </c>
      <c r="BI229" s="155">
        <f>IF(N229="nulová",J229,0)</f>
        <v>0</v>
      </c>
      <c r="BJ229" s="14" t="s">
        <v>141</v>
      </c>
      <c r="BK229" s="155">
        <f>ROUND(I229*H229,2)</f>
        <v>0</v>
      </c>
      <c r="BL229" s="14" t="s">
        <v>202</v>
      </c>
      <c r="BM229" s="154" t="s">
        <v>798</v>
      </c>
    </row>
    <row r="230" spans="1:65" s="12" customFormat="1" ht="25.95" customHeight="1">
      <c r="B230" s="128"/>
      <c r="D230" s="129" t="s">
        <v>75</v>
      </c>
      <c r="E230" s="130" t="s">
        <v>799</v>
      </c>
      <c r="F230" s="130" t="s">
        <v>800</v>
      </c>
      <c r="I230" s="131"/>
      <c r="J230" s="132">
        <f>BK230</f>
        <v>0</v>
      </c>
      <c r="L230" s="128"/>
      <c r="M230" s="133"/>
      <c r="N230" s="134"/>
      <c r="O230" s="134"/>
      <c r="P230" s="135">
        <f>SUM(P231:P233)</f>
        <v>0</v>
      </c>
      <c r="Q230" s="134"/>
      <c r="R230" s="135">
        <f>SUM(R231:R233)</f>
        <v>0</v>
      </c>
      <c r="S230" s="134"/>
      <c r="T230" s="136">
        <f>SUM(T231:T233)</f>
        <v>0</v>
      </c>
      <c r="AR230" s="129" t="s">
        <v>140</v>
      </c>
      <c r="AT230" s="137" t="s">
        <v>75</v>
      </c>
      <c r="AU230" s="137" t="s">
        <v>76</v>
      </c>
      <c r="AY230" s="129" t="s">
        <v>133</v>
      </c>
      <c r="BK230" s="138">
        <f>SUM(BK231:BK233)</f>
        <v>0</v>
      </c>
    </row>
    <row r="231" spans="1:65" s="2" customFormat="1" ht="22.2" customHeight="1">
      <c r="A231" s="29"/>
      <c r="B231" s="141"/>
      <c r="C231" s="142" t="s">
        <v>801</v>
      </c>
      <c r="D231" s="142" t="s">
        <v>136</v>
      </c>
      <c r="E231" s="143" t="s">
        <v>802</v>
      </c>
      <c r="F231" s="144" t="s">
        <v>803</v>
      </c>
      <c r="G231" s="145" t="s">
        <v>257</v>
      </c>
      <c r="H231" s="146">
        <v>30</v>
      </c>
      <c r="I231" s="147"/>
      <c r="J231" s="148">
        <f>ROUND(I231*H231,2)</f>
        <v>0</v>
      </c>
      <c r="K231" s="149"/>
      <c r="L231" s="30"/>
      <c r="M231" s="150" t="s">
        <v>1</v>
      </c>
      <c r="N231" s="151" t="s">
        <v>42</v>
      </c>
      <c r="O231" s="55"/>
      <c r="P231" s="152">
        <f>O231*H231</f>
        <v>0</v>
      </c>
      <c r="Q231" s="152">
        <v>0</v>
      </c>
      <c r="R231" s="152">
        <f>Q231*H231</f>
        <v>0</v>
      </c>
      <c r="S231" s="152">
        <v>0</v>
      </c>
      <c r="T231" s="153">
        <f>S231*H231</f>
        <v>0</v>
      </c>
      <c r="U231" s="29"/>
      <c r="V231" s="29"/>
      <c r="W231" s="29"/>
      <c r="X231" s="29"/>
      <c r="Y231" s="29"/>
      <c r="Z231" s="29"/>
      <c r="AA231" s="29"/>
      <c r="AB231" s="29"/>
      <c r="AC231" s="29"/>
      <c r="AD231" s="29"/>
      <c r="AE231" s="29"/>
      <c r="AR231" s="154" t="s">
        <v>804</v>
      </c>
      <c r="AT231" s="154" t="s">
        <v>136</v>
      </c>
      <c r="AU231" s="154" t="s">
        <v>84</v>
      </c>
      <c r="AY231" s="14" t="s">
        <v>133</v>
      </c>
      <c r="BE231" s="155">
        <f>IF(N231="základná",J231,0)</f>
        <v>0</v>
      </c>
      <c r="BF231" s="155">
        <f>IF(N231="znížená",J231,0)</f>
        <v>0</v>
      </c>
      <c r="BG231" s="155">
        <f>IF(N231="zákl. prenesená",J231,0)</f>
        <v>0</v>
      </c>
      <c r="BH231" s="155">
        <f>IF(N231="zníž. prenesená",J231,0)</f>
        <v>0</v>
      </c>
      <c r="BI231" s="155">
        <f>IF(N231="nulová",J231,0)</f>
        <v>0</v>
      </c>
      <c r="BJ231" s="14" t="s">
        <v>141</v>
      </c>
      <c r="BK231" s="155">
        <f>ROUND(I231*H231,2)</f>
        <v>0</v>
      </c>
      <c r="BL231" s="14" t="s">
        <v>804</v>
      </c>
      <c r="BM231" s="154" t="s">
        <v>805</v>
      </c>
    </row>
    <row r="232" spans="1:65" s="2" customFormat="1" ht="22.2" customHeight="1">
      <c r="A232" s="29"/>
      <c r="B232" s="141"/>
      <c r="C232" s="142" t="s">
        <v>648</v>
      </c>
      <c r="D232" s="142" t="s">
        <v>136</v>
      </c>
      <c r="E232" s="143" t="s">
        <v>806</v>
      </c>
      <c r="F232" s="144" t="s">
        <v>807</v>
      </c>
      <c r="G232" s="145" t="s">
        <v>175</v>
      </c>
      <c r="H232" s="146">
        <v>400</v>
      </c>
      <c r="I232" s="147"/>
      <c r="J232" s="148">
        <f>ROUND(I232*H232,2)</f>
        <v>0</v>
      </c>
      <c r="K232" s="149"/>
      <c r="L232" s="30"/>
      <c r="M232" s="150" t="s">
        <v>1</v>
      </c>
      <c r="N232" s="151" t="s">
        <v>42</v>
      </c>
      <c r="O232" s="55"/>
      <c r="P232" s="152">
        <f>O232*H232</f>
        <v>0</v>
      </c>
      <c r="Q232" s="152">
        <v>0</v>
      </c>
      <c r="R232" s="152">
        <f>Q232*H232</f>
        <v>0</v>
      </c>
      <c r="S232" s="152">
        <v>0</v>
      </c>
      <c r="T232" s="153">
        <f>S232*H232</f>
        <v>0</v>
      </c>
      <c r="U232" s="29"/>
      <c r="V232" s="29"/>
      <c r="W232" s="29"/>
      <c r="X232" s="29"/>
      <c r="Y232" s="29"/>
      <c r="Z232" s="29"/>
      <c r="AA232" s="29"/>
      <c r="AB232" s="29"/>
      <c r="AC232" s="29"/>
      <c r="AD232" s="29"/>
      <c r="AE232" s="29"/>
      <c r="AR232" s="154" t="s">
        <v>804</v>
      </c>
      <c r="AT232" s="154" t="s">
        <v>136</v>
      </c>
      <c r="AU232" s="154" t="s">
        <v>84</v>
      </c>
      <c r="AY232" s="14" t="s">
        <v>133</v>
      </c>
      <c r="BE232" s="155">
        <f>IF(N232="základná",J232,0)</f>
        <v>0</v>
      </c>
      <c r="BF232" s="155">
        <f>IF(N232="znížená",J232,0)</f>
        <v>0</v>
      </c>
      <c r="BG232" s="155">
        <f>IF(N232="zákl. prenesená",J232,0)</f>
        <v>0</v>
      </c>
      <c r="BH232" s="155">
        <f>IF(N232="zníž. prenesená",J232,0)</f>
        <v>0</v>
      </c>
      <c r="BI232" s="155">
        <f>IF(N232="nulová",J232,0)</f>
        <v>0</v>
      </c>
      <c r="BJ232" s="14" t="s">
        <v>141</v>
      </c>
      <c r="BK232" s="155">
        <f>ROUND(I232*H232,2)</f>
        <v>0</v>
      </c>
      <c r="BL232" s="14" t="s">
        <v>804</v>
      </c>
      <c r="BM232" s="154" t="s">
        <v>808</v>
      </c>
    </row>
    <row r="233" spans="1:65" s="2" customFormat="1" ht="13.8" customHeight="1">
      <c r="A233" s="29"/>
      <c r="B233" s="141"/>
      <c r="C233" s="142" t="s">
        <v>809</v>
      </c>
      <c r="D233" s="142" t="s">
        <v>136</v>
      </c>
      <c r="E233" s="143" t="s">
        <v>810</v>
      </c>
      <c r="F233" s="144" t="s">
        <v>811</v>
      </c>
      <c r="G233" s="145" t="s">
        <v>558</v>
      </c>
      <c r="H233" s="146">
        <v>1</v>
      </c>
      <c r="I233" s="147"/>
      <c r="J233" s="148">
        <f>ROUND(I233*H233,2)</f>
        <v>0</v>
      </c>
      <c r="K233" s="149"/>
      <c r="L233" s="30"/>
      <c r="M233" s="168" t="s">
        <v>1</v>
      </c>
      <c r="N233" s="169" t="s">
        <v>42</v>
      </c>
      <c r="O233" s="170"/>
      <c r="P233" s="171">
        <f>O233*H233</f>
        <v>0</v>
      </c>
      <c r="Q233" s="171">
        <v>0</v>
      </c>
      <c r="R233" s="171">
        <f>Q233*H233</f>
        <v>0</v>
      </c>
      <c r="S233" s="171">
        <v>0</v>
      </c>
      <c r="T233" s="172">
        <f>S233*H233</f>
        <v>0</v>
      </c>
      <c r="U233" s="29"/>
      <c r="V233" s="29"/>
      <c r="W233" s="29"/>
      <c r="X233" s="29"/>
      <c r="Y233" s="29"/>
      <c r="Z233" s="29"/>
      <c r="AA233" s="29"/>
      <c r="AB233" s="29"/>
      <c r="AC233" s="29"/>
      <c r="AD233" s="29"/>
      <c r="AE233" s="29"/>
      <c r="AR233" s="154" t="s">
        <v>804</v>
      </c>
      <c r="AT233" s="154" t="s">
        <v>136</v>
      </c>
      <c r="AU233" s="154" t="s">
        <v>84</v>
      </c>
      <c r="AY233" s="14" t="s">
        <v>133</v>
      </c>
      <c r="BE233" s="155">
        <f>IF(N233="základná",J233,0)</f>
        <v>0</v>
      </c>
      <c r="BF233" s="155">
        <f>IF(N233="znížená",J233,0)</f>
        <v>0</v>
      </c>
      <c r="BG233" s="155">
        <f>IF(N233="zákl. prenesená",J233,0)</f>
        <v>0</v>
      </c>
      <c r="BH233" s="155">
        <f>IF(N233="zníž. prenesená",J233,0)</f>
        <v>0</v>
      </c>
      <c r="BI233" s="155">
        <f>IF(N233="nulová",J233,0)</f>
        <v>0</v>
      </c>
      <c r="BJ233" s="14" t="s">
        <v>141</v>
      </c>
      <c r="BK233" s="155">
        <f>ROUND(I233*H233,2)</f>
        <v>0</v>
      </c>
      <c r="BL233" s="14" t="s">
        <v>804</v>
      </c>
      <c r="BM233" s="154" t="s">
        <v>812</v>
      </c>
    </row>
    <row r="234" spans="1:65" s="2" customFormat="1" ht="6.9" customHeight="1">
      <c r="A234" s="29"/>
      <c r="B234" s="44"/>
      <c r="C234" s="45"/>
      <c r="D234" s="45"/>
      <c r="E234" s="45"/>
      <c r="F234" s="45"/>
      <c r="G234" s="45"/>
      <c r="H234" s="45"/>
      <c r="I234" s="45"/>
      <c r="J234" s="45"/>
      <c r="K234" s="45"/>
      <c r="L234" s="30"/>
      <c r="M234" s="29"/>
      <c r="O234" s="29"/>
      <c r="P234" s="29"/>
      <c r="Q234" s="29"/>
      <c r="R234" s="29"/>
      <c r="S234" s="29"/>
      <c r="T234" s="29"/>
      <c r="U234" s="29"/>
      <c r="V234" s="29"/>
      <c r="W234" s="29"/>
      <c r="X234" s="29"/>
      <c r="Y234" s="29"/>
      <c r="Z234" s="29"/>
      <c r="AA234" s="29"/>
      <c r="AB234" s="29"/>
      <c r="AC234" s="29"/>
      <c r="AD234" s="29"/>
      <c r="AE234" s="29"/>
    </row>
  </sheetData>
  <autoFilter ref="C125:K233" xr:uid="{00000000-0009-0000-0000-000002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scale="83" fitToHeight="100" orientation="portrait" blackAndWhite="1" r:id="rId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70"/>
  <sheetViews>
    <sheetView showGridLines="0" workbookViewId="0"/>
  </sheetViews>
  <sheetFormatPr defaultRowHeight="14.4"/>
  <cols>
    <col min="1" max="1" width="8.85546875" style="1" customWidth="1"/>
    <col min="2" max="2" width="1.140625" style="1" customWidth="1"/>
    <col min="3" max="3" width="4.42578125" style="1" customWidth="1"/>
    <col min="4" max="4" width="4.5703125" style="1" customWidth="1"/>
    <col min="5" max="5" width="18.28515625" style="1" customWidth="1"/>
    <col min="6" max="6" width="54.42578125" style="1" customWidth="1"/>
    <col min="7" max="7" width="8" style="1" customWidth="1"/>
    <col min="8" max="8" width="12.28515625" style="1" customWidth="1"/>
    <col min="9" max="10" width="21.5703125" style="1" customWidth="1"/>
    <col min="11" max="11" width="21.5703125" style="1" hidden="1" customWidth="1"/>
    <col min="12" max="12" width="10" style="1" customWidth="1"/>
    <col min="13" max="13" width="11.5703125" style="1" hidden="1" customWidth="1"/>
    <col min="14" max="14" width="9.140625" style="1" hidden="1"/>
    <col min="15" max="20" width="15.140625" style="1" hidden="1" customWidth="1"/>
    <col min="21" max="21" width="17.42578125" style="1" hidden="1" customWidth="1"/>
    <col min="22" max="22" width="13.140625" style="1" customWidth="1"/>
    <col min="23" max="23" width="17.42578125" style="1" customWidth="1"/>
    <col min="24" max="24" width="13.140625" style="1" customWidth="1"/>
    <col min="25" max="25" width="16" style="1" customWidth="1"/>
    <col min="26" max="26" width="11.7109375" style="1" customWidth="1"/>
    <col min="27" max="27" width="16" style="1" customWidth="1"/>
    <col min="28" max="28" width="17.42578125" style="1" customWidth="1"/>
    <col min="29" max="29" width="11.7109375" style="1" customWidth="1"/>
    <col min="30" max="30" width="16" style="1" customWidth="1"/>
    <col min="31" max="31" width="17.42578125" style="1" customWidth="1"/>
    <col min="44" max="65" width="9.140625" style="1" hidden="1"/>
  </cols>
  <sheetData>
    <row r="2" spans="1:46" s="1" customFormat="1" ht="36.9" customHeight="1">
      <c r="L2" s="211" t="s">
        <v>5</v>
      </c>
      <c r="M2" s="196"/>
      <c r="N2" s="196"/>
      <c r="O2" s="196"/>
      <c r="P2" s="196"/>
      <c r="Q2" s="196"/>
      <c r="R2" s="196"/>
      <c r="S2" s="196"/>
      <c r="T2" s="196"/>
      <c r="U2" s="196"/>
      <c r="V2" s="196"/>
      <c r="AT2" s="14" t="s">
        <v>91</v>
      </c>
    </row>
    <row r="3" spans="1:46" s="1" customFormat="1" ht="6.9" customHeight="1">
      <c r="B3" s="15"/>
      <c r="C3" s="16"/>
      <c r="D3" s="16"/>
      <c r="E3" s="16"/>
      <c r="F3" s="16"/>
      <c r="G3" s="16"/>
      <c r="H3" s="16"/>
      <c r="I3" s="16"/>
      <c r="J3" s="16"/>
      <c r="K3" s="16"/>
      <c r="L3" s="17"/>
      <c r="AT3" s="14" t="s">
        <v>76</v>
      </c>
    </row>
    <row r="4" spans="1:46" s="1" customFormat="1" ht="24.9" customHeight="1">
      <c r="B4" s="17"/>
      <c r="D4" s="18" t="s">
        <v>94</v>
      </c>
      <c r="L4" s="17"/>
      <c r="M4" s="90" t="s">
        <v>9</v>
      </c>
      <c r="AT4" s="14" t="s">
        <v>3</v>
      </c>
    </row>
    <row r="5" spans="1:46" s="1" customFormat="1" ht="6.9" customHeight="1">
      <c r="B5" s="17"/>
      <c r="L5" s="17"/>
    </row>
    <row r="6" spans="1:46" s="1" customFormat="1" ht="12" customHeight="1">
      <c r="B6" s="17"/>
      <c r="D6" s="24" t="s">
        <v>15</v>
      </c>
      <c r="L6" s="17"/>
    </row>
    <row r="7" spans="1:46" s="1" customFormat="1" ht="14.4" customHeight="1">
      <c r="B7" s="17"/>
      <c r="E7" s="212" t="str">
        <f>'Rekapitulácia stavby'!K6</f>
        <v>Stavebné úpravy sociálnych buniek na 1-5.NP objektu Karpatská 3116/9</v>
      </c>
      <c r="F7" s="213"/>
      <c r="G7" s="213"/>
      <c r="H7" s="213"/>
      <c r="L7" s="17"/>
    </row>
    <row r="8" spans="1:46" s="2" customFormat="1" ht="12" customHeight="1">
      <c r="A8" s="29"/>
      <c r="B8" s="30"/>
      <c r="C8" s="29"/>
      <c r="D8" s="24" t="s">
        <v>95</v>
      </c>
      <c r="E8" s="29"/>
      <c r="F8" s="29"/>
      <c r="G8" s="29"/>
      <c r="H8" s="29"/>
      <c r="I8" s="29"/>
      <c r="J8" s="29"/>
      <c r="K8" s="29"/>
      <c r="L8" s="39"/>
      <c r="S8" s="29"/>
      <c r="T8" s="29"/>
      <c r="U8" s="29"/>
      <c r="V8" s="29"/>
      <c r="W8" s="29"/>
      <c r="X8" s="29"/>
      <c r="Y8" s="29"/>
      <c r="Z8" s="29"/>
      <c r="AA8" s="29"/>
      <c r="AB8" s="29"/>
      <c r="AC8" s="29"/>
      <c r="AD8" s="29"/>
      <c r="AE8" s="29"/>
    </row>
    <row r="9" spans="1:46" s="2" customFormat="1" ht="14.4" customHeight="1">
      <c r="A9" s="29"/>
      <c r="B9" s="30"/>
      <c r="C9" s="29"/>
      <c r="D9" s="29"/>
      <c r="E9" s="173" t="s">
        <v>813</v>
      </c>
      <c r="F9" s="214"/>
      <c r="G9" s="214"/>
      <c r="H9" s="214"/>
      <c r="I9" s="29"/>
      <c r="J9" s="29"/>
      <c r="K9" s="29"/>
      <c r="L9" s="39"/>
      <c r="S9" s="29"/>
      <c r="T9" s="29"/>
      <c r="U9" s="29"/>
      <c r="V9" s="29"/>
      <c r="W9" s="29"/>
      <c r="X9" s="29"/>
      <c r="Y9" s="29"/>
      <c r="Z9" s="29"/>
      <c r="AA9" s="29"/>
      <c r="AB9" s="29"/>
      <c r="AC9" s="29"/>
      <c r="AD9" s="29"/>
      <c r="AE9" s="29"/>
    </row>
    <row r="10" spans="1:46" s="2" customFormat="1" ht="10.199999999999999">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c r="A11" s="29"/>
      <c r="B11" s="30"/>
      <c r="C11" s="29"/>
      <c r="D11" s="24" t="s">
        <v>17</v>
      </c>
      <c r="E11" s="29"/>
      <c r="F11" s="22" t="s">
        <v>1</v>
      </c>
      <c r="G11" s="29"/>
      <c r="H11" s="29"/>
      <c r="I11" s="24" t="s">
        <v>18</v>
      </c>
      <c r="J11" s="22" t="s">
        <v>1</v>
      </c>
      <c r="K11" s="29"/>
      <c r="L11" s="39"/>
      <c r="S11" s="29"/>
      <c r="T11" s="29"/>
      <c r="U11" s="29"/>
      <c r="V11" s="29"/>
      <c r="W11" s="29"/>
      <c r="X11" s="29"/>
      <c r="Y11" s="29"/>
      <c r="Z11" s="29"/>
      <c r="AA11" s="29"/>
      <c r="AB11" s="29"/>
      <c r="AC11" s="29"/>
      <c r="AD11" s="29"/>
      <c r="AE11" s="29"/>
    </row>
    <row r="12" spans="1:46" s="2" customFormat="1" ht="12" customHeight="1">
      <c r="A12" s="29"/>
      <c r="B12" s="30"/>
      <c r="C12" s="29"/>
      <c r="D12" s="24" t="s">
        <v>19</v>
      </c>
      <c r="E12" s="29"/>
      <c r="F12" s="22" t="s">
        <v>20</v>
      </c>
      <c r="G12" s="29"/>
      <c r="H12" s="29"/>
      <c r="I12" s="24" t="s">
        <v>21</v>
      </c>
      <c r="J12" s="52" t="str">
        <f>'Rekapitulácia stavby'!AN8</f>
        <v>31. 8. 2020</v>
      </c>
      <c r="K12" s="29"/>
      <c r="L12" s="39"/>
      <c r="S12" s="29"/>
      <c r="T12" s="29"/>
      <c r="U12" s="29"/>
      <c r="V12" s="29"/>
      <c r="W12" s="29"/>
      <c r="X12" s="29"/>
      <c r="Y12" s="29"/>
      <c r="Z12" s="29"/>
      <c r="AA12" s="29"/>
      <c r="AB12" s="29"/>
      <c r="AC12" s="29"/>
      <c r="AD12" s="29"/>
      <c r="AE12" s="29"/>
    </row>
    <row r="13" spans="1:46" s="2" customFormat="1" ht="10.8" customHeight="1">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c r="A14" s="29"/>
      <c r="B14" s="30"/>
      <c r="C14" s="29"/>
      <c r="D14" s="24" t="s">
        <v>23</v>
      </c>
      <c r="E14" s="29"/>
      <c r="F14" s="29"/>
      <c r="G14" s="29"/>
      <c r="H14" s="29"/>
      <c r="I14" s="24" t="s">
        <v>24</v>
      </c>
      <c r="J14" s="22" t="s">
        <v>1</v>
      </c>
      <c r="K14" s="29"/>
      <c r="L14" s="39"/>
      <c r="S14" s="29"/>
      <c r="T14" s="29"/>
      <c r="U14" s="29"/>
      <c r="V14" s="29"/>
      <c r="W14" s="29"/>
      <c r="X14" s="29"/>
      <c r="Y14" s="29"/>
      <c r="Z14" s="29"/>
      <c r="AA14" s="29"/>
      <c r="AB14" s="29"/>
      <c r="AC14" s="29"/>
      <c r="AD14" s="29"/>
      <c r="AE14" s="29"/>
    </row>
    <row r="15" spans="1:46" s="2" customFormat="1" ht="18" customHeight="1">
      <c r="A15" s="29"/>
      <c r="B15" s="30"/>
      <c r="C15" s="29"/>
      <c r="D15" s="29"/>
      <c r="E15" s="22" t="s">
        <v>25</v>
      </c>
      <c r="F15" s="29"/>
      <c r="G15" s="29"/>
      <c r="H15" s="29"/>
      <c r="I15" s="24" t="s">
        <v>26</v>
      </c>
      <c r="J15" s="22" t="s">
        <v>1</v>
      </c>
      <c r="K15" s="29"/>
      <c r="L15" s="39"/>
      <c r="S15" s="29"/>
      <c r="T15" s="29"/>
      <c r="U15" s="29"/>
      <c r="V15" s="29"/>
      <c r="W15" s="29"/>
      <c r="X15" s="29"/>
      <c r="Y15" s="29"/>
      <c r="Z15" s="29"/>
      <c r="AA15" s="29"/>
      <c r="AB15" s="29"/>
      <c r="AC15" s="29"/>
      <c r="AD15" s="29"/>
      <c r="AE15" s="29"/>
    </row>
    <row r="16" spans="1:46" s="2" customFormat="1" ht="6.9" customHeight="1">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c r="A17" s="29"/>
      <c r="B17" s="30"/>
      <c r="C17" s="29"/>
      <c r="D17" s="24" t="s">
        <v>27</v>
      </c>
      <c r="E17" s="29"/>
      <c r="F17" s="29"/>
      <c r="G17" s="29"/>
      <c r="H17" s="29"/>
      <c r="I17" s="24" t="s">
        <v>24</v>
      </c>
      <c r="J17" s="25" t="str">
        <f>'Rekapitulácia stavby'!AN13</f>
        <v>Vyplň údaj</v>
      </c>
      <c r="K17" s="29"/>
      <c r="L17" s="39"/>
      <c r="S17" s="29"/>
      <c r="T17" s="29"/>
      <c r="U17" s="29"/>
      <c r="V17" s="29"/>
      <c r="W17" s="29"/>
      <c r="X17" s="29"/>
      <c r="Y17" s="29"/>
      <c r="Z17" s="29"/>
      <c r="AA17" s="29"/>
      <c r="AB17" s="29"/>
      <c r="AC17" s="29"/>
      <c r="AD17" s="29"/>
      <c r="AE17" s="29"/>
    </row>
    <row r="18" spans="1:31" s="2" customFormat="1" ht="18" customHeight="1">
      <c r="A18" s="29"/>
      <c r="B18" s="30"/>
      <c r="C18" s="29"/>
      <c r="D18" s="29"/>
      <c r="E18" s="215" t="str">
        <f>'Rekapitulácia stavby'!E14</f>
        <v>Vyplň údaj</v>
      </c>
      <c r="F18" s="195"/>
      <c r="G18" s="195"/>
      <c r="H18" s="195"/>
      <c r="I18" s="24" t="s">
        <v>26</v>
      </c>
      <c r="J18" s="25" t="str">
        <f>'Rekapitulácia stavby'!AN14</f>
        <v>Vyplň údaj</v>
      </c>
      <c r="K18" s="29"/>
      <c r="L18" s="39"/>
      <c r="S18" s="29"/>
      <c r="T18" s="29"/>
      <c r="U18" s="29"/>
      <c r="V18" s="29"/>
      <c r="W18" s="29"/>
      <c r="X18" s="29"/>
      <c r="Y18" s="29"/>
      <c r="Z18" s="29"/>
      <c r="AA18" s="29"/>
      <c r="AB18" s="29"/>
      <c r="AC18" s="29"/>
      <c r="AD18" s="29"/>
      <c r="AE18" s="29"/>
    </row>
    <row r="19" spans="1:31" s="2" customFormat="1" ht="6.9" customHeight="1">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c r="A20" s="29"/>
      <c r="B20" s="30"/>
      <c r="C20" s="29"/>
      <c r="D20" s="24" t="s">
        <v>29</v>
      </c>
      <c r="E20" s="29"/>
      <c r="F20" s="29"/>
      <c r="G20" s="29"/>
      <c r="H20" s="29"/>
      <c r="I20" s="24" t="s">
        <v>24</v>
      </c>
      <c r="J20" s="22" t="s">
        <v>1</v>
      </c>
      <c r="K20" s="29"/>
      <c r="L20" s="39"/>
      <c r="S20" s="29"/>
      <c r="T20" s="29"/>
      <c r="U20" s="29"/>
      <c r="V20" s="29"/>
      <c r="W20" s="29"/>
      <c r="X20" s="29"/>
      <c r="Y20" s="29"/>
      <c r="Z20" s="29"/>
      <c r="AA20" s="29"/>
      <c r="AB20" s="29"/>
      <c r="AC20" s="29"/>
      <c r="AD20" s="29"/>
      <c r="AE20" s="29"/>
    </row>
    <row r="21" spans="1:31" s="2" customFormat="1" ht="18" customHeight="1">
      <c r="A21" s="29"/>
      <c r="B21" s="30"/>
      <c r="C21" s="29"/>
      <c r="D21" s="29"/>
      <c r="E21" s="22" t="s">
        <v>31</v>
      </c>
      <c r="F21" s="29"/>
      <c r="G21" s="29"/>
      <c r="H21" s="29"/>
      <c r="I21" s="24" t="s">
        <v>26</v>
      </c>
      <c r="J21" s="22" t="s">
        <v>1</v>
      </c>
      <c r="K21" s="29"/>
      <c r="L21" s="39"/>
      <c r="S21" s="29"/>
      <c r="T21" s="29"/>
      <c r="U21" s="29"/>
      <c r="V21" s="29"/>
      <c r="W21" s="29"/>
      <c r="X21" s="29"/>
      <c r="Y21" s="29"/>
      <c r="Z21" s="29"/>
      <c r="AA21" s="29"/>
      <c r="AB21" s="29"/>
      <c r="AC21" s="29"/>
      <c r="AD21" s="29"/>
      <c r="AE21" s="29"/>
    </row>
    <row r="22" spans="1:31" s="2" customFormat="1" ht="6.9" customHeight="1">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c r="A23" s="29"/>
      <c r="B23" s="30"/>
      <c r="C23" s="29"/>
      <c r="D23" s="24" t="s">
        <v>32</v>
      </c>
      <c r="E23" s="29"/>
      <c r="F23" s="29"/>
      <c r="G23" s="29"/>
      <c r="H23" s="29"/>
      <c r="I23" s="24" t="s">
        <v>24</v>
      </c>
      <c r="J23" s="22" t="s">
        <v>1</v>
      </c>
      <c r="K23" s="29"/>
      <c r="L23" s="39"/>
      <c r="S23" s="29"/>
      <c r="T23" s="29"/>
      <c r="U23" s="29"/>
      <c r="V23" s="29"/>
      <c r="W23" s="29"/>
      <c r="X23" s="29"/>
      <c r="Y23" s="29"/>
      <c r="Z23" s="29"/>
      <c r="AA23" s="29"/>
      <c r="AB23" s="29"/>
      <c r="AC23" s="29"/>
      <c r="AD23" s="29"/>
      <c r="AE23" s="29"/>
    </row>
    <row r="24" spans="1:31" s="2" customFormat="1" ht="18" customHeight="1">
      <c r="A24" s="29"/>
      <c r="B24" s="30"/>
      <c r="C24" s="29"/>
      <c r="D24" s="29"/>
      <c r="E24" s="22" t="s">
        <v>33</v>
      </c>
      <c r="F24" s="29"/>
      <c r="G24" s="29"/>
      <c r="H24" s="29"/>
      <c r="I24" s="24" t="s">
        <v>26</v>
      </c>
      <c r="J24" s="22" t="s">
        <v>1</v>
      </c>
      <c r="K24" s="29"/>
      <c r="L24" s="39"/>
      <c r="S24" s="29"/>
      <c r="T24" s="29"/>
      <c r="U24" s="29"/>
      <c r="V24" s="29"/>
      <c r="W24" s="29"/>
      <c r="X24" s="29"/>
      <c r="Y24" s="29"/>
      <c r="Z24" s="29"/>
      <c r="AA24" s="29"/>
      <c r="AB24" s="29"/>
      <c r="AC24" s="29"/>
      <c r="AD24" s="29"/>
      <c r="AE24" s="29"/>
    </row>
    <row r="25" spans="1:31" s="2" customFormat="1" ht="6.9" customHeight="1">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c r="A26" s="29"/>
      <c r="B26" s="30"/>
      <c r="C26" s="29"/>
      <c r="D26" s="24" t="s">
        <v>34</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4.4" customHeight="1">
      <c r="A27" s="91"/>
      <c r="B27" s="92"/>
      <c r="C27" s="91"/>
      <c r="D27" s="91"/>
      <c r="E27" s="200" t="s">
        <v>1</v>
      </c>
      <c r="F27" s="200"/>
      <c r="G27" s="200"/>
      <c r="H27" s="200"/>
      <c r="I27" s="91"/>
      <c r="J27" s="91"/>
      <c r="K27" s="91"/>
      <c r="L27" s="93"/>
      <c r="S27" s="91"/>
      <c r="T27" s="91"/>
      <c r="U27" s="91"/>
      <c r="V27" s="91"/>
      <c r="W27" s="91"/>
      <c r="X27" s="91"/>
      <c r="Y27" s="91"/>
      <c r="Z27" s="91"/>
      <c r="AA27" s="91"/>
      <c r="AB27" s="91"/>
      <c r="AC27" s="91"/>
      <c r="AD27" s="91"/>
      <c r="AE27" s="91"/>
    </row>
    <row r="28" spans="1:31" s="2" customFormat="1" ht="6.9" customHeight="1">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 customHeight="1">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c r="A30" s="29"/>
      <c r="B30" s="30"/>
      <c r="C30" s="29"/>
      <c r="D30" s="94" t="s">
        <v>36</v>
      </c>
      <c r="E30" s="29"/>
      <c r="F30" s="29"/>
      <c r="G30" s="29"/>
      <c r="H30" s="29"/>
      <c r="I30" s="29"/>
      <c r="J30" s="68">
        <f>ROUND(J122, 2)</f>
        <v>0</v>
      </c>
      <c r="K30" s="29"/>
      <c r="L30" s="39"/>
      <c r="S30" s="29"/>
      <c r="T30" s="29"/>
      <c r="U30" s="29"/>
      <c r="V30" s="29"/>
      <c r="W30" s="29"/>
      <c r="X30" s="29"/>
      <c r="Y30" s="29"/>
      <c r="Z30" s="29"/>
      <c r="AA30" s="29"/>
      <c r="AB30" s="29"/>
      <c r="AC30" s="29"/>
      <c r="AD30" s="29"/>
      <c r="AE30" s="29"/>
    </row>
    <row r="31" spans="1:31" s="2" customFormat="1" ht="6.9" customHeight="1">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 customHeight="1">
      <c r="A32" s="29"/>
      <c r="B32" s="30"/>
      <c r="C32" s="29"/>
      <c r="D32" s="29"/>
      <c r="E32" s="29"/>
      <c r="F32" s="33" t="s">
        <v>38</v>
      </c>
      <c r="G32" s="29"/>
      <c r="H32" s="29"/>
      <c r="I32" s="33" t="s">
        <v>37</v>
      </c>
      <c r="J32" s="33" t="s">
        <v>39</v>
      </c>
      <c r="K32" s="29"/>
      <c r="L32" s="39"/>
      <c r="S32" s="29"/>
      <c r="T32" s="29"/>
      <c r="U32" s="29"/>
      <c r="V32" s="29"/>
      <c r="W32" s="29"/>
      <c r="X32" s="29"/>
      <c r="Y32" s="29"/>
      <c r="Z32" s="29"/>
      <c r="AA32" s="29"/>
      <c r="AB32" s="29"/>
      <c r="AC32" s="29"/>
      <c r="AD32" s="29"/>
      <c r="AE32" s="29"/>
    </row>
    <row r="33" spans="1:31" s="2" customFormat="1" ht="14.4" customHeight="1">
      <c r="A33" s="29"/>
      <c r="B33" s="30"/>
      <c r="C33" s="29"/>
      <c r="D33" s="95" t="s">
        <v>40</v>
      </c>
      <c r="E33" s="24" t="s">
        <v>41</v>
      </c>
      <c r="F33" s="96">
        <f>ROUND((SUM(BE122:BE169)),  2)</f>
        <v>0</v>
      </c>
      <c r="G33" s="29"/>
      <c r="H33" s="29"/>
      <c r="I33" s="97">
        <v>0.2</v>
      </c>
      <c r="J33" s="96">
        <f>ROUND(((SUM(BE122:BE169))*I33),  2)</f>
        <v>0</v>
      </c>
      <c r="K33" s="29"/>
      <c r="L33" s="39"/>
      <c r="S33" s="29"/>
      <c r="T33" s="29"/>
      <c r="U33" s="29"/>
      <c r="V33" s="29"/>
      <c r="W33" s="29"/>
      <c r="X33" s="29"/>
      <c r="Y33" s="29"/>
      <c r="Z33" s="29"/>
      <c r="AA33" s="29"/>
      <c r="AB33" s="29"/>
      <c r="AC33" s="29"/>
      <c r="AD33" s="29"/>
      <c r="AE33" s="29"/>
    </row>
    <row r="34" spans="1:31" s="2" customFormat="1" ht="14.4" customHeight="1">
      <c r="A34" s="29"/>
      <c r="B34" s="30"/>
      <c r="C34" s="29"/>
      <c r="D34" s="29"/>
      <c r="E34" s="24" t="s">
        <v>42</v>
      </c>
      <c r="F34" s="96">
        <f>ROUND((SUM(BF122:BF169)),  2)</f>
        <v>0</v>
      </c>
      <c r="G34" s="29"/>
      <c r="H34" s="29"/>
      <c r="I34" s="97">
        <v>0.2</v>
      </c>
      <c r="J34" s="96">
        <f>ROUND(((SUM(BF122:BF169))*I34),  2)</f>
        <v>0</v>
      </c>
      <c r="K34" s="29"/>
      <c r="L34" s="39"/>
      <c r="S34" s="29"/>
      <c r="T34" s="29"/>
      <c r="U34" s="29"/>
      <c r="V34" s="29"/>
      <c r="W34" s="29"/>
      <c r="X34" s="29"/>
      <c r="Y34" s="29"/>
      <c r="Z34" s="29"/>
      <c r="AA34" s="29"/>
      <c r="AB34" s="29"/>
      <c r="AC34" s="29"/>
      <c r="AD34" s="29"/>
      <c r="AE34" s="29"/>
    </row>
    <row r="35" spans="1:31" s="2" customFormat="1" ht="14.4" hidden="1" customHeight="1">
      <c r="A35" s="29"/>
      <c r="B35" s="30"/>
      <c r="C35" s="29"/>
      <c r="D35" s="29"/>
      <c r="E35" s="24" t="s">
        <v>43</v>
      </c>
      <c r="F35" s="96">
        <f>ROUND((SUM(BG122:BG169)),  2)</f>
        <v>0</v>
      </c>
      <c r="G35" s="29"/>
      <c r="H35" s="29"/>
      <c r="I35" s="97">
        <v>0.2</v>
      </c>
      <c r="J35" s="96">
        <f>0</f>
        <v>0</v>
      </c>
      <c r="K35" s="29"/>
      <c r="L35" s="39"/>
      <c r="S35" s="29"/>
      <c r="T35" s="29"/>
      <c r="U35" s="29"/>
      <c r="V35" s="29"/>
      <c r="W35" s="29"/>
      <c r="X35" s="29"/>
      <c r="Y35" s="29"/>
      <c r="Z35" s="29"/>
      <c r="AA35" s="29"/>
      <c r="AB35" s="29"/>
      <c r="AC35" s="29"/>
      <c r="AD35" s="29"/>
      <c r="AE35" s="29"/>
    </row>
    <row r="36" spans="1:31" s="2" customFormat="1" ht="14.4" hidden="1" customHeight="1">
      <c r="A36" s="29"/>
      <c r="B36" s="30"/>
      <c r="C36" s="29"/>
      <c r="D36" s="29"/>
      <c r="E36" s="24" t="s">
        <v>44</v>
      </c>
      <c r="F36" s="96">
        <f>ROUND((SUM(BH122:BH169)),  2)</f>
        <v>0</v>
      </c>
      <c r="G36" s="29"/>
      <c r="H36" s="29"/>
      <c r="I36" s="97">
        <v>0.2</v>
      </c>
      <c r="J36" s="96">
        <f>0</f>
        <v>0</v>
      </c>
      <c r="K36" s="29"/>
      <c r="L36" s="39"/>
      <c r="S36" s="29"/>
      <c r="T36" s="29"/>
      <c r="U36" s="29"/>
      <c r="V36" s="29"/>
      <c r="W36" s="29"/>
      <c r="X36" s="29"/>
      <c r="Y36" s="29"/>
      <c r="Z36" s="29"/>
      <c r="AA36" s="29"/>
      <c r="AB36" s="29"/>
      <c r="AC36" s="29"/>
      <c r="AD36" s="29"/>
      <c r="AE36" s="29"/>
    </row>
    <row r="37" spans="1:31" s="2" customFormat="1" ht="14.4" hidden="1" customHeight="1">
      <c r="A37" s="29"/>
      <c r="B37" s="30"/>
      <c r="C37" s="29"/>
      <c r="D37" s="29"/>
      <c r="E37" s="24" t="s">
        <v>45</v>
      </c>
      <c r="F37" s="96">
        <f>ROUND((SUM(BI122:BI169)),  2)</f>
        <v>0</v>
      </c>
      <c r="G37" s="29"/>
      <c r="H37" s="29"/>
      <c r="I37" s="97">
        <v>0</v>
      </c>
      <c r="J37" s="96">
        <f>0</f>
        <v>0</v>
      </c>
      <c r="K37" s="29"/>
      <c r="L37" s="39"/>
      <c r="S37" s="29"/>
      <c r="T37" s="29"/>
      <c r="U37" s="29"/>
      <c r="V37" s="29"/>
      <c r="W37" s="29"/>
      <c r="X37" s="29"/>
      <c r="Y37" s="29"/>
      <c r="Z37" s="29"/>
      <c r="AA37" s="29"/>
      <c r="AB37" s="29"/>
      <c r="AC37" s="29"/>
      <c r="AD37" s="29"/>
      <c r="AE37" s="29"/>
    </row>
    <row r="38" spans="1:31" s="2" customFormat="1" ht="6.9" customHeight="1">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c r="A39" s="29"/>
      <c r="B39" s="30"/>
      <c r="C39" s="98"/>
      <c r="D39" s="99" t="s">
        <v>46</v>
      </c>
      <c r="E39" s="57"/>
      <c r="F39" s="57"/>
      <c r="G39" s="100" t="s">
        <v>47</v>
      </c>
      <c r="H39" s="101" t="s">
        <v>48</v>
      </c>
      <c r="I39" s="57"/>
      <c r="J39" s="102">
        <f>SUM(J30:J37)</f>
        <v>0</v>
      </c>
      <c r="K39" s="103"/>
      <c r="L39" s="39"/>
      <c r="S39" s="29"/>
      <c r="T39" s="29"/>
      <c r="U39" s="29"/>
      <c r="V39" s="29"/>
      <c r="W39" s="29"/>
      <c r="X39" s="29"/>
      <c r="Y39" s="29"/>
      <c r="Z39" s="29"/>
      <c r="AA39" s="29"/>
      <c r="AB39" s="29"/>
      <c r="AC39" s="29"/>
      <c r="AD39" s="29"/>
      <c r="AE39" s="29"/>
    </row>
    <row r="40" spans="1:31" s="2" customFormat="1" ht="14.4" customHeight="1">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 customHeight="1">
      <c r="B41" s="17"/>
      <c r="L41" s="17"/>
    </row>
    <row r="42" spans="1:31" s="1" customFormat="1" ht="14.4" customHeight="1">
      <c r="B42" s="17"/>
      <c r="L42" s="17"/>
    </row>
    <row r="43" spans="1:31" s="1" customFormat="1" ht="14.4" customHeight="1">
      <c r="B43" s="17"/>
      <c r="L43" s="17"/>
    </row>
    <row r="44" spans="1:31" s="1" customFormat="1" ht="14.4" customHeight="1">
      <c r="B44" s="17"/>
      <c r="L44" s="17"/>
    </row>
    <row r="45" spans="1:31" s="1" customFormat="1" ht="14.4" customHeight="1">
      <c r="B45" s="17"/>
      <c r="L45" s="17"/>
    </row>
    <row r="46" spans="1:31" s="1" customFormat="1" ht="14.4" customHeight="1">
      <c r="B46" s="17"/>
      <c r="L46" s="17"/>
    </row>
    <row r="47" spans="1:31" s="1" customFormat="1" ht="14.4" customHeight="1">
      <c r="B47" s="17"/>
      <c r="L47" s="17"/>
    </row>
    <row r="48" spans="1:31" s="1" customFormat="1" ht="14.4" customHeight="1">
      <c r="B48" s="17"/>
      <c r="L48" s="17"/>
    </row>
    <row r="49" spans="1:31" s="1" customFormat="1" ht="14.4" customHeight="1">
      <c r="B49" s="17"/>
      <c r="L49" s="17"/>
    </row>
    <row r="50" spans="1:31" s="2" customFormat="1" ht="14.4" customHeight="1">
      <c r="B50" s="39"/>
      <c r="D50" s="40" t="s">
        <v>49</v>
      </c>
      <c r="E50" s="41"/>
      <c r="F50" s="41"/>
      <c r="G50" s="40" t="s">
        <v>50</v>
      </c>
      <c r="H50" s="41"/>
      <c r="I50" s="41"/>
      <c r="J50" s="41"/>
      <c r="K50" s="41"/>
      <c r="L50" s="39"/>
    </row>
    <row r="51" spans="1:31" ht="10.199999999999999">
      <c r="B51" s="17"/>
      <c r="L51" s="17"/>
    </row>
    <row r="52" spans="1:31" ht="10.199999999999999">
      <c r="B52" s="17"/>
      <c r="L52" s="17"/>
    </row>
    <row r="53" spans="1:31" ht="10.199999999999999">
      <c r="B53" s="17"/>
      <c r="L53" s="17"/>
    </row>
    <row r="54" spans="1:31" ht="10.199999999999999">
      <c r="B54" s="17"/>
      <c r="L54" s="17"/>
    </row>
    <row r="55" spans="1:31" ht="10.199999999999999">
      <c r="B55" s="17"/>
      <c r="L55" s="17"/>
    </row>
    <row r="56" spans="1:31" ht="10.199999999999999">
      <c r="B56" s="17"/>
      <c r="L56" s="17"/>
    </row>
    <row r="57" spans="1:31" ht="10.199999999999999">
      <c r="B57" s="17"/>
      <c r="L57" s="17"/>
    </row>
    <row r="58" spans="1:31" ht="10.199999999999999">
      <c r="B58" s="17"/>
      <c r="L58" s="17"/>
    </row>
    <row r="59" spans="1:31" ht="10.199999999999999">
      <c r="B59" s="17"/>
      <c r="L59" s="17"/>
    </row>
    <row r="60" spans="1:31" ht="10.199999999999999">
      <c r="B60" s="17"/>
      <c r="L60" s="17"/>
    </row>
    <row r="61" spans="1:31" s="2" customFormat="1" ht="13.2">
      <c r="A61" s="29"/>
      <c r="B61" s="30"/>
      <c r="C61" s="29"/>
      <c r="D61" s="42" t="s">
        <v>51</v>
      </c>
      <c r="E61" s="32"/>
      <c r="F61" s="104" t="s">
        <v>52</v>
      </c>
      <c r="G61" s="42" t="s">
        <v>51</v>
      </c>
      <c r="H61" s="32"/>
      <c r="I61" s="32"/>
      <c r="J61" s="105" t="s">
        <v>52</v>
      </c>
      <c r="K61" s="32"/>
      <c r="L61" s="39"/>
      <c r="S61" s="29"/>
      <c r="T61" s="29"/>
      <c r="U61" s="29"/>
      <c r="V61" s="29"/>
      <c r="W61" s="29"/>
      <c r="X61" s="29"/>
      <c r="Y61" s="29"/>
      <c r="Z61" s="29"/>
      <c r="AA61" s="29"/>
      <c r="AB61" s="29"/>
      <c r="AC61" s="29"/>
      <c r="AD61" s="29"/>
      <c r="AE61" s="29"/>
    </row>
    <row r="62" spans="1:31" ht="10.199999999999999">
      <c r="B62" s="17"/>
      <c r="L62" s="17"/>
    </row>
    <row r="63" spans="1:31" ht="10.199999999999999">
      <c r="B63" s="17"/>
      <c r="L63" s="17"/>
    </row>
    <row r="64" spans="1:31" ht="10.199999999999999">
      <c r="B64" s="17"/>
      <c r="L64" s="17"/>
    </row>
    <row r="65" spans="1:31" s="2" customFormat="1" ht="13.2">
      <c r="A65" s="29"/>
      <c r="B65" s="30"/>
      <c r="C65" s="29"/>
      <c r="D65" s="40" t="s">
        <v>53</v>
      </c>
      <c r="E65" s="43"/>
      <c r="F65" s="43"/>
      <c r="G65" s="40" t="s">
        <v>54</v>
      </c>
      <c r="H65" s="43"/>
      <c r="I65" s="43"/>
      <c r="J65" s="43"/>
      <c r="K65" s="43"/>
      <c r="L65" s="39"/>
      <c r="S65" s="29"/>
      <c r="T65" s="29"/>
      <c r="U65" s="29"/>
      <c r="V65" s="29"/>
      <c r="W65" s="29"/>
      <c r="X65" s="29"/>
      <c r="Y65" s="29"/>
      <c r="Z65" s="29"/>
      <c r="AA65" s="29"/>
      <c r="AB65" s="29"/>
      <c r="AC65" s="29"/>
      <c r="AD65" s="29"/>
      <c r="AE65" s="29"/>
    </row>
    <row r="66" spans="1:31" ht="10.199999999999999">
      <c r="B66" s="17"/>
      <c r="L66" s="17"/>
    </row>
    <row r="67" spans="1:31" ht="10.199999999999999">
      <c r="B67" s="17"/>
      <c r="L67" s="17"/>
    </row>
    <row r="68" spans="1:31" ht="10.199999999999999">
      <c r="B68" s="17"/>
      <c r="L68" s="17"/>
    </row>
    <row r="69" spans="1:31" ht="10.199999999999999">
      <c r="B69" s="17"/>
      <c r="L69" s="17"/>
    </row>
    <row r="70" spans="1:31" ht="10.199999999999999">
      <c r="B70" s="17"/>
      <c r="L70" s="17"/>
    </row>
    <row r="71" spans="1:31" ht="10.199999999999999">
      <c r="B71" s="17"/>
      <c r="L71" s="17"/>
    </row>
    <row r="72" spans="1:31" ht="10.199999999999999">
      <c r="B72" s="17"/>
      <c r="L72" s="17"/>
    </row>
    <row r="73" spans="1:31" ht="10.199999999999999">
      <c r="B73" s="17"/>
      <c r="L73" s="17"/>
    </row>
    <row r="74" spans="1:31" ht="10.199999999999999">
      <c r="B74" s="17"/>
      <c r="L74" s="17"/>
    </row>
    <row r="75" spans="1:31" ht="10.199999999999999">
      <c r="B75" s="17"/>
      <c r="L75" s="17"/>
    </row>
    <row r="76" spans="1:31" s="2" customFormat="1" ht="13.2">
      <c r="A76" s="29"/>
      <c r="B76" s="30"/>
      <c r="C76" s="29"/>
      <c r="D76" s="42" t="s">
        <v>51</v>
      </c>
      <c r="E76" s="32"/>
      <c r="F76" s="104" t="s">
        <v>52</v>
      </c>
      <c r="G76" s="42" t="s">
        <v>51</v>
      </c>
      <c r="H76" s="32"/>
      <c r="I76" s="32"/>
      <c r="J76" s="105" t="s">
        <v>52</v>
      </c>
      <c r="K76" s="32"/>
      <c r="L76" s="39"/>
      <c r="S76" s="29"/>
      <c r="T76" s="29"/>
      <c r="U76" s="29"/>
      <c r="V76" s="29"/>
      <c r="W76" s="29"/>
      <c r="X76" s="29"/>
      <c r="Y76" s="29"/>
      <c r="Z76" s="29"/>
      <c r="AA76" s="29"/>
      <c r="AB76" s="29"/>
      <c r="AC76" s="29"/>
      <c r="AD76" s="29"/>
      <c r="AE76" s="29"/>
    </row>
    <row r="77" spans="1:31" s="2" customFormat="1" ht="14.4" customHeight="1">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 customHeight="1">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 customHeight="1">
      <c r="A82" s="29"/>
      <c r="B82" s="30"/>
      <c r="C82" s="18" t="s">
        <v>97</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 customHeight="1">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c r="A84" s="29"/>
      <c r="B84" s="30"/>
      <c r="C84" s="24" t="s">
        <v>15</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4.4" customHeight="1">
      <c r="A85" s="29"/>
      <c r="B85" s="30"/>
      <c r="C85" s="29"/>
      <c r="D85" s="29"/>
      <c r="E85" s="212" t="str">
        <f>E7</f>
        <v>Stavebné úpravy sociálnych buniek na 1-5.NP objektu Karpatská 3116/9</v>
      </c>
      <c r="F85" s="213"/>
      <c r="G85" s="213"/>
      <c r="H85" s="213"/>
      <c r="I85" s="29"/>
      <c r="J85" s="29"/>
      <c r="K85" s="29"/>
      <c r="L85" s="39"/>
      <c r="S85" s="29"/>
      <c r="T85" s="29"/>
      <c r="U85" s="29"/>
      <c r="V85" s="29"/>
      <c r="W85" s="29"/>
      <c r="X85" s="29"/>
      <c r="Y85" s="29"/>
      <c r="Z85" s="29"/>
      <c r="AA85" s="29"/>
      <c r="AB85" s="29"/>
      <c r="AC85" s="29"/>
      <c r="AD85" s="29"/>
      <c r="AE85" s="29"/>
    </row>
    <row r="86" spans="1:47" s="2" customFormat="1" ht="12" customHeight="1">
      <c r="A86" s="29"/>
      <c r="B86" s="30"/>
      <c r="C86" s="24" t="s">
        <v>95</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4.4" customHeight="1">
      <c r="A87" s="29"/>
      <c r="B87" s="30"/>
      <c r="C87" s="29"/>
      <c r="D87" s="29"/>
      <c r="E87" s="173" t="str">
        <f>E9</f>
        <v>e - elektroinštalácia</v>
      </c>
      <c r="F87" s="214"/>
      <c r="G87" s="214"/>
      <c r="H87" s="214"/>
      <c r="I87" s="29"/>
      <c r="J87" s="29"/>
      <c r="K87" s="29"/>
      <c r="L87" s="39"/>
      <c r="S87" s="29"/>
      <c r="T87" s="29"/>
      <c r="U87" s="29"/>
      <c r="V87" s="29"/>
      <c r="W87" s="29"/>
      <c r="X87" s="29"/>
      <c r="Y87" s="29"/>
      <c r="Z87" s="29"/>
      <c r="AA87" s="29"/>
      <c r="AB87" s="29"/>
      <c r="AC87" s="29"/>
      <c r="AD87" s="29"/>
      <c r="AE87" s="29"/>
    </row>
    <row r="88" spans="1:47" s="2" customFormat="1" ht="6.9" customHeight="1">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c r="A89" s="29"/>
      <c r="B89" s="30"/>
      <c r="C89" s="24" t="s">
        <v>19</v>
      </c>
      <c r="D89" s="29"/>
      <c r="E89" s="29"/>
      <c r="F89" s="22" t="str">
        <f>F12</f>
        <v>Karpatská 3116/9</v>
      </c>
      <c r="G89" s="29"/>
      <c r="H89" s="29"/>
      <c r="I89" s="24" t="s">
        <v>21</v>
      </c>
      <c r="J89" s="52" t="str">
        <f>IF(J12="","",J12)</f>
        <v>31. 8. 2020</v>
      </c>
      <c r="K89" s="29"/>
      <c r="L89" s="39"/>
      <c r="S89" s="29"/>
      <c r="T89" s="29"/>
      <c r="U89" s="29"/>
      <c r="V89" s="29"/>
      <c r="W89" s="29"/>
      <c r="X89" s="29"/>
      <c r="Y89" s="29"/>
      <c r="Z89" s="29"/>
      <c r="AA89" s="29"/>
      <c r="AB89" s="29"/>
      <c r="AC89" s="29"/>
      <c r="AD89" s="29"/>
      <c r="AE89" s="29"/>
    </row>
    <row r="90" spans="1:47" s="2" customFormat="1" ht="6.9" customHeight="1">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6.4" customHeight="1">
      <c r="A91" s="29"/>
      <c r="B91" s="30"/>
      <c r="C91" s="24" t="s">
        <v>23</v>
      </c>
      <c r="D91" s="29"/>
      <c r="E91" s="29"/>
      <c r="F91" s="22" t="str">
        <f>E15</f>
        <v>Žilinský samosprávny kraj, Žilina</v>
      </c>
      <c r="G91" s="29"/>
      <c r="H91" s="29"/>
      <c r="I91" s="24" t="s">
        <v>29</v>
      </c>
      <c r="J91" s="27" t="str">
        <f>E21</f>
        <v>PROPORTION s.r.o., Žilina</v>
      </c>
      <c r="K91" s="29"/>
      <c r="L91" s="39"/>
      <c r="S91" s="29"/>
      <c r="T91" s="29"/>
      <c r="U91" s="29"/>
      <c r="V91" s="29"/>
      <c r="W91" s="29"/>
      <c r="X91" s="29"/>
      <c r="Y91" s="29"/>
      <c r="Z91" s="29"/>
      <c r="AA91" s="29"/>
      <c r="AB91" s="29"/>
      <c r="AC91" s="29"/>
      <c r="AD91" s="29"/>
      <c r="AE91" s="29"/>
    </row>
    <row r="92" spans="1:47" s="2" customFormat="1" ht="15.6" customHeight="1">
      <c r="A92" s="29"/>
      <c r="B92" s="30"/>
      <c r="C92" s="24" t="s">
        <v>27</v>
      </c>
      <c r="D92" s="29"/>
      <c r="E92" s="29"/>
      <c r="F92" s="22" t="str">
        <f>IF(E18="","",E18)</f>
        <v>Vyplň údaj</v>
      </c>
      <c r="G92" s="29"/>
      <c r="H92" s="29"/>
      <c r="I92" s="24" t="s">
        <v>32</v>
      </c>
      <c r="J92" s="27" t="str">
        <f>E24</f>
        <v>Miroslav Holeš</v>
      </c>
      <c r="K92" s="29"/>
      <c r="L92" s="39"/>
      <c r="S92" s="29"/>
      <c r="T92" s="29"/>
      <c r="U92" s="29"/>
      <c r="V92" s="29"/>
      <c r="W92" s="29"/>
      <c r="X92" s="29"/>
      <c r="Y92" s="29"/>
      <c r="Z92" s="29"/>
      <c r="AA92" s="29"/>
      <c r="AB92" s="29"/>
      <c r="AC92" s="29"/>
      <c r="AD92" s="29"/>
      <c r="AE92" s="29"/>
    </row>
    <row r="93" spans="1:47" s="2" customFormat="1" ht="10.35" customHeight="1">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c r="A94" s="29"/>
      <c r="B94" s="30"/>
      <c r="C94" s="106" t="s">
        <v>98</v>
      </c>
      <c r="D94" s="98"/>
      <c r="E94" s="98"/>
      <c r="F94" s="98"/>
      <c r="G94" s="98"/>
      <c r="H94" s="98"/>
      <c r="I94" s="98"/>
      <c r="J94" s="107" t="s">
        <v>99</v>
      </c>
      <c r="K94" s="98"/>
      <c r="L94" s="39"/>
      <c r="S94" s="29"/>
      <c r="T94" s="29"/>
      <c r="U94" s="29"/>
      <c r="V94" s="29"/>
      <c r="W94" s="29"/>
      <c r="X94" s="29"/>
      <c r="Y94" s="29"/>
      <c r="Z94" s="29"/>
      <c r="AA94" s="29"/>
      <c r="AB94" s="29"/>
      <c r="AC94" s="29"/>
      <c r="AD94" s="29"/>
      <c r="AE94" s="29"/>
    </row>
    <row r="95" spans="1:47" s="2" customFormat="1" ht="10.35" customHeight="1">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8" customHeight="1">
      <c r="A96" s="29"/>
      <c r="B96" s="30"/>
      <c r="C96" s="108" t="s">
        <v>100</v>
      </c>
      <c r="D96" s="29"/>
      <c r="E96" s="29"/>
      <c r="F96" s="29"/>
      <c r="G96" s="29"/>
      <c r="H96" s="29"/>
      <c r="I96" s="29"/>
      <c r="J96" s="68">
        <f>J122</f>
        <v>0</v>
      </c>
      <c r="K96" s="29"/>
      <c r="L96" s="39"/>
      <c r="S96" s="29"/>
      <c r="T96" s="29"/>
      <c r="U96" s="29"/>
      <c r="V96" s="29"/>
      <c r="W96" s="29"/>
      <c r="X96" s="29"/>
      <c r="Y96" s="29"/>
      <c r="Z96" s="29"/>
      <c r="AA96" s="29"/>
      <c r="AB96" s="29"/>
      <c r="AC96" s="29"/>
      <c r="AD96" s="29"/>
      <c r="AE96" s="29"/>
      <c r="AU96" s="14" t="s">
        <v>101</v>
      </c>
    </row>
    <row r="97" spans="1:31" s="9" customFormat="1" ht="24.9" customHeight="1">
      <c r="B97" s="109"/>
      <c r="D97" s="110" t="s">
        <v>102</v>
      </c>
      <c r="E97" s="111"/>
      <c r="F97" s="111"/>
      <c r="G97" s="111"/>
      <c r="H97" s="111"/>
      <c r="I97" s="111"/>
      <c r="J97" s="112">
        <f>J123</f>
        <v>0</v>
      </c>
      <c r="L97" s="109"/>
    </row>
    <row r="98" spans="1:31" s="10" customFormat="1" ht="19.95" customHeight="1">
      <c r="B98" s="113"/>
      <c r="D98" s="114" t="s">
        <v>105</v>
      </c>
      <c r="E98" s="115"/>
      <c r="F98" s="115"/>
      <c r="G98" s="115"/>
      <c r="H98" s="115"/>
      <c r="I98" s="115"/>
      <c r="J98" s="116">
        <f>J124</f>
        <v>0</v>
      </c>
      <c r="L98" s="113"/>
    </row>
    <row r="99" spans="1:31" s="9" customFormat="1" ht="24.9" customHeight="1">
      <c r="B99" s="109"/>
      <c r="D99" s="110" t="s">
        <v>814</v>
      </c>
      <c r="E99" s="111"/>
      <c r="F99" s="111"/>
      <c r="G99" s="111"/>
      <c r="H99" s="111"/>
      <c r="I99" s="111"/>
      <c r="J99" s="112">
        <f>J134</f>
        <v>0</v>
      </c>
      <c r="L99" s="109"/>
    </row>
    <row r="100" spans="1:31" s="10" customFormat="1" ht="19.95" customHeight="1">
      <c r="B100" s="113"/>
      <c r="D100" s="114" t="s">
        <v>815</v>
      </c>
      <c r="E100" s="115"/>
      <c r="F100" s="115"/>
      <c r="G100" s="115"/>
      <c r="H100" s="115"/>
      <c r="I100" s="115"/>
      <c r="J100" s="116">
        <f>J135</f>
        <v>0</v>
      </c>
      <c r="L100" s="113"/>
    </row>
    <row r="101" spans="1:31" s="9" customFormat="1" ht="24.9" customHeight="1">
      <c r="B101" s="109"/>
      <c r="D101" s="110" t="s">
        <v>816</v>
      </c>
      <c r="E101" s="111"/>
      <c r="F101" s="111"/>
      <c r="G101" s="111"/>
      <c r="H101" s="111"/>
      <c r="I101" s="111"/>
      <c r="J101" s="112">
        <f>J165</f>
        <v>0</v>
      </c>
      <c r="L101" s="109"/>
    </row>
    <row r="102" spans="1:31" s="10" customFormat="1" ht="19.95" customHeight="1">
      <c r="B102" s="113"/>
      <c r="D102" s="114" t="s">
        <v>817</v>
      </c>
      <c r="E102" s="115"/>
      <c r="F102" s="115"/>
      <c r="G102" s="115"/>
      <c r="H102" s="115"/>
      <c r="I102" s="115"/>
      <c r="J102" s="116">
        <f>J166</f>
        <v>0</v>
      </c>
      <c r="L102" s="113"/>
    </row>
    <row r="103" spans="1:31" s="2" customFormat="1" ht="21.75" customHeight="1">
      <c r="A103" s="29"/>
      <c r="B103" s="30"/>
      <c r="C103" s="29"/>
      <c r="D103" s="29"/>
      <c r="E103" s="29"/>
      <c r="F103" s="29"/>
      <c r="G103" s="29"/>
      <c r="H103" s="29"/>
      <c r="I103" s="29"/>
      <c r="J103" s="29"/>
      <c r="K103" s="29"/>
      <c r="L103" s="39"/>
      <c r="S103" s="29"/>
      <c r="T103" s="29"/>
      <c r="U103" s="29"/>
      <c r="V103" s="29"/>
      <c r="W103" s="29"/>
      <c r="X103" s="29"/>
      <c r="Y103" s="29"/>
      <c r="Z103" s="29"/>
      <c r="AA103" s="29"/>
      <c r="AB103" s="29"/>
      <c r="AC103" s="29"/>
      <c r="AD103" s="29"/>
      <c r="AE103" s="29"/>
    </row>
    <row r="104" spans="1:31" s="2" customFormat="1" ht="6.9" customHeight="1">
      <c r="A104" s="29"/>
      <c r="B104" s="44"/>
      <c r="C104" s="45"/>
      <c r="D104" s="45"/>
      <c r="E104" s="45"/>
      <c r="F104" s="45"/>
      <c r="G104" s="45"/>
      <c r="H104" s="45"/>
      <c r="I104" s="45"/>
      <c r="J104" s="45"/>
      <c r="K104" s="45"/>
      <c r="L104" s="39"/>
      <c r="S104" s="29"/>
      <c r="T104" s="29"/>
      <c r="U104" s="29"/>
      <c r="V104" s="29"/>
      <c r="W104" s="29"/>
      <c r="X104" s="29"/>
      <c r="Y104" s="29"/>
      <c r="Z104" s="29"/>
      <c r="AA104" s="29"/>
      <c r="AB104" s="29"/>
      <c r="AC104" s="29"/>
      <c r="AD104" s="29"/>
      <c r="AE104" s="29"/>
    </row>
    <row r="108" spans="1:31" s="2" customFormat="1" ht="6.9" customHeight="1">
      <c r="A108" s="29"/>
      <c r="B108" s="46"/>
      <c r="C108" s="47"/>
      <c r="D108" s="47"/>
      <c r="E108" s="47"/>
      <c r="F108" s="47"/>
      <c r="G108" s="47"/>
      <c r="H108" s="47"/>
      <c r="I108" s="47"/>
      <c r="J108" s="47"/>
      <c r="K108" s="47"/>
      <c r="L108" s="39"/>
      <c r="S108" s="29"/>
      <c r="T108" s="29"/>
      <c r="U108" s="29"/>
      <c r="V108" s="29"/>
      <c r="W108" s="29"/>
      <c r="X108" s="29"/>
      <c r="Y108" s="29"/>
      <c r="Z108" s="29"/>
      <c r="AA108" s="29"/>
      <c r="AB108" s="29"/>
      <c r="AC108" s="29"/>
      <c r="AD108" s="29"/>
      <c r="AE108" s="29"/>
    </row>
    <row r="109" spans="1:31" s="2" customFormat="1" ht="24.9" customHeight="1">
      <c r="A109" s="29"/>
      <c r="B109" s="30"/>
      <c r="C109" s="18" t="s">
        <v>119</v>
      </c>
      <c r="D109" s="29"/>
      <c r="E109" s="29"/>
      <c r="F109" s="29"/>
      <c r="G109" s="29"/>
      <c r="H109" s="29"/>
      <c r="I109" s="29"/>
      <c r="J109" s="29"/>
      <c r="K109" s="29"/>
      <c r="L109" s="39"/>
      <c r="S109" s="29"/>
      <c r="T109" s="29"/>
      <c r="U109" s="29"/>
      <c r="V109" s="29"/>
      <c r="W109" s="29"/>
      <c r="X109" s="29"/>
      <c r="Y109" s="29"/>
      <c r="Z109" s="29"/>
      <c r="AA109" s="29"/>
      <c r="AB109" s="29"/>
      <c r="AC109" s="29"/>
      <c r="AD109" s="29"/>
      <c r="AE109" s="29"/>
    </row>
    <row r="110" spans="1:31" s="2" customFormat="1" ht="6.9" customHeight="1">
      <c r="A110" s="29"/>
      <c r="B110" s="30"/>
      <c r="C110" s="29"/>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2" customHeight="1">
      <c r="A111" s="29"/>
      <c r="B111" s="30"/>
      <c r="C111" s="24" t="s">
        <v>15</v>
      </c>
      <c r="D111" s="29"/>
      <c r="E111" s="29"/>
      <c r="F111" s="29"/>
      <c r="G111" s="29"/>
      <c r="H111" s="29"/>
      <c r="I111" s="29"/>
      <c r="J111" s="29"/>
      <c r="K111" s="29"/>
      <c r="L111" s="39"/>
      <c r="S111" s="29"/>
      <c r="T111" s="29"/>
      <c r="U111" s="29"/>
      <c r="V111" s="29"/>
      <c r="W111" s="29"/>
      <c r="X111" s="29"/>
      <c r="Y111" s="29"/>
      <c r="Z111" s="29"/>
      <c r="AA111" s="29"/>
      <c r="AB111" s="29"/>
      <c r="AC111" s="29"/>
      <c r="AD111" s="29"/>
      <c r="AE111" s="29"/>
    </row>
    <row r="112" spans="1:31" s="2" customFormat="1" ht="14.4" customHeight="1">
      <c r="A112" s="29"/>
      <c r="B112" s="30"/>
      <c r="C112" s="29"/>
      <c r="D112" s="29"/>
      <c r="E112" s="212" t="str">
        <f>E7</f>
        <v>Stavebné úpravy sociálnych buniek na 1-5.NP objektu Karpatská 3116/9</v>
      </c>
      <c r="F112" s="213"/>
      <c r="G112" s="213"/>
      <c r="H112" s="213"/>
      <c r="I112" s="29"/>
      <c r="J112" s="29"/>
      <c r="K112" s="29"/>
      <c r="L112" s="39"/>
      <c r="S112" s="29"/>
      <c r="T112" s="29"/>
      <c r="U112" s="29"/>
      <c r="V112" s="29"/>
      <c r="W112" s="29"/>
      <c r="X112" s="29"/>
      <c r="Y112" s="29"/>
      <c r="Z112" s="29"/>
      <c r="AA112" s="29"/>
      <c r="AB112" s="29"/>
      <c r="AC112" s="29"/>
      <c r="AD112" s="29"/>
      <c r="AE112" s="29"/>
    </row>
    <row r="113" spans="1:65" s="2" customFormat="1" ht="12" customHeight="1">
      <c r="A113" s="29"/>
      <c r="B113" s="30"/>
      <c r="C113" s="24" t="s">
        <v>95</v>
      </c>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5" s="2" customFormat="1" ht="14.4" customHeight="1">
      <c r="A114" s="29"/>
      <c r="B114" s="30"/>
      <c r="C114" s="29"/>
      <c r="D114" s="29"/>
      <c r="E114" s="173" t="str">
        <f>E9</f>
        <v>e - elektroinštalácia</v>
      </c>
      <c r="F114" s="214"/>
      <c r="G114" s="214"/>
      <c r="H114" s="214"/>
      <c r="I114" s="29"/>
      <c r="J114" s="29"/>
      <c r="K114" s="29"/>
      <c r="L114" s="39"/>
      <c r="S114" s="29"/>
      <c r="T114" s="29"/>
      <c r="U114" s="29"/>
      <c r="V114" s="29"/>
      <c r="W114" s="29"/>
      <c r="X114" s="29"/>
      <c r="Y114" s="29"/>
      <c r="Z114" s="29"/>
      <c r="AA114" s="29"/>
      <c r="AB114" s="29"/>
      <c r="AC114" s="29"/>
      <c r="AD114" s="29"/>
      <c r="AE114" s="29"/>
    </row>
    <row r="115" spans="1:65" s="2" customFormat="1" ht="6.9" customHeight="1">
      <c r="A115" s="29"/>
      <c r="B115" s="30"/>
      <c r="C115" s="29"/>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5" s="2" customFormat="1" ht="12" customHeight="1">
      <c r="A116" s="29"/>
      <c r="B116" s="30"/>
      <c r="C116" s="24" t="s">
        <v>19</v>
      </c>
      <c r="D116" s="29"/>
      <c r="E116" s="29"/>
      <c r="F116" s="22" t="str">
        <f>F12</f>
        <v>Karpatská 3116/9</v>
      </c>
      <c r="G116" s="29"/>
      <c r="H116" s="29"/>
      <c r="I116" s="24" t="s">
        <v>21</v>
      </c>
      <c r="J116" s="52" t="str">
        <f>IF(J12="","",J12)</f>
        <v>31. 8. 2020</v>
      </c>
      <c r="K116" s="29"/>
      <c r="L116" s="39"/>
      <c r="S116" s="29"/>
      <c r="T116" s="29"/>
      <c r="U116" s="29"/>
      <c r="V116" s="29"/>
      <c r="W116" s="29"/>
      <c r="X116" s="29"/>
      <c r="Y116" s="29"/>
      <c r="Z116" s="29"/>
      <c r="AA116" s="29"/>
      <c r="AB116" s="29"/>
      <c r="AC116" s="29"/>
      <c r="AD116" s="29"/>
      <c r="AE116" s="29"/>
    </row>
    <row r="117" spans="1:65" s="2" customFormat="1" ht="6.9" customHeight="1">
      <c r="A117" s="29"/>
      <c r="B117" s="30"/>
      <c r="C117" s="29"/>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5" s="2" customFormat="1" ht="26.4" customHeight="1">
      <c r="A118" s="29"/>
      <c r="B118" s="30"/>
      <c r="C118" s="24" t="s">
        <v>23</v>
      </c>
      <c r="D118" s="29"/>
      <c r="E118" s="29"/>
      <c r="F118" s="22" t="str">
        <f>E15</f>
        <v>Žilinský samosprávny kraj, Žilina</v>
      </c>
      <c r="G118" s="29"/>
      <c r="H118" s="29"/>
      <c r="I118" s="24" t="s">
        <v>29</v>
      </c>
      <c r="J118" s="27" t="str">
        <f>E21</f>
        <v>PROPORTION s.r.o., Žilina</v>
      </c>
      <c r="K118" s="29"/>
      <c r="L118" s="39"/>
      <c r="S118" s="29"/>
      <c r="T118" s="29"/>
      <c r="U118" s="29"/>
      <c r="V118" s="29"/>
      <c r="W118" s="29"/>
      <c r="X118" s="29"/>
      <c r="Y118" s="29"/>
      <c r="Z118" s="29"/>
      <c r="AA118" s="29"/>
      <c r="AB118" s="29"/>
      <c r="AC118" s="29"/>
      <c r="AD118" s="29"/>
      <c r="AE118" s="29"/>
    </row>
    <row r="119" spans="1:65" s="2" customFormat="1" ht="15.6" customHeight="1">
      <c r="A119" s="29"/>
      <c r="B119" s="30"/>
      <c r="C119" s="24" t="s">
        <v>27</v>
      </c>
      <c r="D119" s="29"/>
      <c r="E119" s="29"/>
      <c r="F119" s="22" t="str">
        <f>IF(E18="","",E18)</f>
        <v>Vyplň údaj</v>
      </c>
      <c r="G119" s="29"/>
      <c r="H119" s="29"/>
      <c r="I119" s="24" t="s">
        <v>32</v>
      </c>
      <c r="J119" s="27" t="str">
        <f>E24</f>
        <v>Miroslav Holeš</v>
      </c>
      <c r="K119" s="29"/>
      <c r="L119" s="39"/>
      <c r="S119" s="29"/>
      <c r="T119" s="29"/>
      <c r="U119" s="29"/>
      <c r="V119" s="29"/>
      <c r="W119" s="29"/>
      <c r="X119" s="29"/>
      <c r="Y119" s="29"/>
      <c r="Z119" s="29"/>
      <c r="AA119" s="29"/>
      <c r="AB119" s="29"/>
      <c r="AC119" s="29"/>
      <c r="AD119" s="29"/>
      <c r="AE119" s="29"/>
    </row>
    <row r="120" spans="1:65" s="2" customFormat="1" ht="10.35" customHeight="1">
      <c r="A120" s="29"/>
      <c r="B120" s="30"/>
      <c r="C120" s="29"/>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65" s="11" customFormat="1" ht="29.25" customHeight="1">
      <c r="A121" s="117"/>
      <c r="B121" s="118"/>
      <c r="C121" s="119" t="s">
        <v>120</v>
      </c>
      <c r="D121" s="120" t="s">
        <v>61</v>
      </c>
      <c r="E121" s="120" t="s">
        <v>57</v>
      </c>
      <c r="F121" s="120" t="s">
        <v>58</v>
      </c>
      <c r="G121" s="120" t="s">
        <v>121</v>
      </c>
      <c r="H121" s="120" t="s">
        <v>122</v>
      </c>
      <c r="I121" s="120" t="s">
        <v>123</v>
      </c>
      <c r="J121" s="121" t="s">
        <v>99</v>
      </c>
      <c r="K121" s="122" t="s">
        <v>124</v>
      </c>
      <c r="L121" s="123"/>
      <c r="M121" s="59" t="s">
        <v>1</v>
      </c>
      <c r="N121" s="60" t="s">
        <v>40</v>
      </c>
      <c r="O121" s="60" t="s">
        <v>125</v>
      </c>
      <c r="P121" s="60" t="s">
        <v>126</v>
      </c>
      <c r="Q121" s="60" t="s">
        <v>127</v>
      </c>
      <c r="R121" s="60" t="s">
        <v>128</v>
      </c>
      <c r="S121" s="60" t="s">
        <v>129</v>
      </c>
      <c r="T121" s="61" t="s">
        <v>130</v>
      </c>
      <c r="U121" s="117"/>
      <c r="V121" s="117"/>
      <c r="W121" s="117"/>
      <c r="X121" s="117"/>
      <c r="Y121" s="117"/>
      <c r="Z121" s="117"/>
      <c r="AA121" s="117"/>
      <c r="AB121" s="117"/>
      <c r="AC121" s="117"/>
      <c r="AD121" s="117"/>
      <c r="AE121" s="117"/>
    </row>
    <row r="122" spans="1:65" s="2" customFormat="1" ht="22.8" customHeight="1">
      <c r="A122" s="29"/>
      <c r="B122" s="30"/>
      <c r="C122" s="66" t="s">
        <v>100</v>
      </c>
      <c r="D122" s="29"/>
      <c r="E122" s="29"/>
      <c r="F122" s="29"/>
      <c r="G122" s="29"/>
      <c r="H122" s="29"/>
      <c r="I122" s="29"/>
      <c r="J122" s="124">
        <f>BK122</f>
        <v>0</v>
      </c>
      <c r="K122" s="29"/>
      <c r="L122" s="30"/>
      <c r="M122" s="62"/>
      <c r="N122" s="53"/>
      <c r="O122" s="63"/>
      <c r="P122" s="125">
        <f>P123+P134+P165</f>
        <v>0</v>
      </c>
      <c r="Q122" s="63"/>
      <c r="R122" s="125">
        <f>R123+R134+R165</f>
        <v>2.6449600000000004E-2</v>
      </c>
      <c r="S122" s="63"/>
      <c r="T122" s="126">
        <f>T123+T134+T165</f>
        <v>2.0999999999999998E-2</v>
      </c>
      <c r="U122" s="29"/>
      <c r="V122" s="29"/>
      <c r="W122" s="29"/>
      <c r="X122" s="29"/>
      <c r="Y122" s="29"/>
      <c r="Z122" s="29"/>
      <c r="AA122" s="29"/>
      <c r="AB122" s="29"/>
      <c r="AC122" s="29"/>
      <c r="AD122" s="29"/>
      <c r="AE122" s="29"/>
      <c r="AT122" s="14" t="s">
        <v>75</v>
      </c>
      <c r="AU122" s="14" t="s">
        <v>101</v>
      </c>
      <c r="BK122" s="127">
        <f>BK123+BK134+BK165</f>
        <v>0</v>
      </c>
    </row>
    <row r="123" spans="1:65" s="12" customFormat="1" ht="25.95" customHeight="1">
      <c r="B123" s="128"/>
      <c r="D123" s="129" t="s">
        <v>75</v>
      </c>
      <c r="E123" s="130" t="s">
        <v>131</v>
      </c>
      <c r="F123" s="130" t="s">
        <v>132</v>
      </c>
      <c r="I123" s="131"/>
      <c r="J123" s="132">
        <f>BK123</f>
        <v>0</v>
      </c>
      <c r="L123" s="128"/>
      <c r="M123" s="133"/>
      <c r="N123" s="134"/>
      <c r="O123" s="134"/>
      <c r="P123" s="135">
        <f>P124</f>
        <v>0</v>
      </c>
      <c r="Q123" s="134"/>
      <c r="R123" s="135">
        <f>R124</f>
        <v>0</v>
      </c>
      <c r="S123" s="134"/>
      <c r="T123" s="136">
        <f>T124</f>
        <v>2.0999999999999998E-2</v>
      </c>
      <c r="AR123" s="129" t="s">
        <v>84</v>
      </c>
      <c r="AT123" s="137" t="s">
        <v>75</v>
      </c>
      <c r="AU123" s="137" t="s">
        <v>76</v>
      </c>
      <c r="AY123" s="129" t="s">
        <v>133</v>
      </c>
      <c r="BK123" s="138">
        <f>BK124</f>
        <v>0</v>
      </c>
    </row>
    <row r="124" spans="1:65" s="12" customFormat="1" ht="22.8" customHeight="1">
      <c r="B124" s="128"/>
      <c r="D124" s="129" t="s">
        <v>75</v>
      </c>
      <c r="E124" s="139" t="s">
        <v>171</v>
      </c>
      <c r="F124" s="139" t="s">
        <v>193</v>
      </c>
      <c r="I124" s="131"/>
      <c r="J124" s="140">
        <f>BK124</f>
        <v>0</v>
      </c>
      <c r="L124" s="128"/>
      <c r="M124" s="133"/>
      <c r="N124" s="134"/>
      <c r="O124" s="134"/>
      <c r="P124" s="135">
        <f>SUM(P125:P133)</f>
        <v>0</v>
      </c>
      <c r="Q124" s="134"/>
      <c r="R124" s="135">
        <f>SUM(R125:R133)</f>
        <v>0</v>
      </c>
      <c r="S124" s="134"/>
      <c r="T124" s="136">
        <f>SUM(T125:T133)</f>
        <v>2.0999999999999998E-2</v>
      </c>
      <c r="AR124" s="129" t="s">
        <v>84</v>
      </c>
      <c r="AT124" s="137" t="s">
        <v>75</v>
      </c>
      <c r="AU124" s="137" t="s">
        <v>84</v>
      </c>
      <c r="AY124" s="129" t="s">
        <v>133</v>
      </c>
      <c r="BK124" s="138">
        <f>SUM(BK125:BK133)</f>
        <v>0</v>
      </c>
    </row>
    <row r="125" spans="1:65" s="2" customFormat="1" ht="34.799999999999997" customHeight="1">
      <c r="A125" s="29"/>
      <c r="B125" s="141"/>
      <c r="C125" s="142" t="s">
        <v>84</v>
      </c>
      <c r="D125" s="142" t="s">
        <v>136</v>
      </c>
      <c r="E125" s="143" t="s">
        <v>818</v>
      </c>
      <c r="F125" s="144" t="s">
        <v>819</v>
      </c>
      <c r="G125" s="145" t="s">
        <v>139</v>
      </c>
      <c r="H125" s="146">
        <v>12</v>
      </c>
      <c r="I125" s="147"/>
      <c r="J125" s="148">
        <f t="shared" ref="J125:J133" si="0">ROUND(I125*H125,2)</f>
        <v>0</v>
      </c>
      <c r="K125" s="149"/>
      <c r="L125" s="30"/>
      <c r="M125" s="150" t="s">
        <v>1</v>
      </c>
      <c r="N125" s="151" t="s">
        <v>42</v>
      </c>
      <c r="O125" s="55"/>
      <c r="P125" s="152">
        <f t="shared" ref="P125:P133" si="1">O125*H125</f>
        <v>0</v>
      </c>
      <c r="Q125" s="152">
        <v>0</v>
      </c>
      <c r="R125" s="152">
        <f t="shared" ref="R125:R133" si="2">Q125*H125</f>
        <v>0</v>
      </c>
      <c r="S125" s="152">
        <v>2.5000000000000001E-4</v>
      </c>
      <c r="T125" s="153">
        <f t="shared" ref="T125:T133" si="3">S125*H125</f>
        <v>3.0000000000000001E-3</v>
      </c>
      <c r="U125" s="29"/>
      <c r="V125" s="29"/>
      <c r="W125" s="29"/>
      <c r="X125" s="29"/>
      <c r="Y125" s="29"/>
      <c r="Z125" s="29"/>
      <c r="AA125" s="29"/>
      <c r="AB125" s="29"/>
      <c r="AC125" s="29"/>
      <c r="AD125" s="29"/>
      <c r="AE125" s="29"/>
      <c r="AR125" s="154" t="s">
        <v>140</v>
      </c>
      <c r="AT125" s="154" t="s">
        <v>136</v>
      </c>
      <c r="AU125" s="154" t="s">
        <v>141</v>
      </c>
      <c r="AY125" s="14" t="s">
        <v>133</v>
      </c>
      <c r="BE125" s="155">
        <f t="shared" ref="BE125:BE133" si="4">IF(N125="základná",J125,0)</f>
        <v>0</v>
      </c>
      <c r="BF125" s="155">
        <f t="shared" ref="BF125:BF133" si="5">IF(N125="znížená",J125,0)</f>
        <v>0</v>
      </c>
      <c r="BG125" s="155">
        <f t="shared" ref="BG125:BG133" si="6">IF(N125="zákl. prenesená",J125,0)</f>
        <v>0</v>
      </c>
      <c r="BH125" s="155">
        <f t="shared" ref="BH125:BH133" si="7">IF(N125="zníž. prenesená",J125,0)</f>
        <v>0</v>
      </c>
      <c r="BI125" s="155">
        <f t="shared" ref="BI125:BI133" si="8">IF(N125="nulová",J125,0)</f>
        <v>0</v>
      </c>
      <c r="BJ125" s="14" t="s">
        <v>141</v>
      </c>
      <c r="BK125" s="155">
        <f t="shared" ref="BK125:BK133" si="9">ROUND(I125*H125,2)</f>
        <v>0</v>
      </c>
      <c r="BL125" s="14" t="s">
        <v>140</v>
      </c>
      <c r="BM125" s="154" t="s">
        <v>820</v>
      </c>
    </row>
    <row r="126" spans="1:65" s="2" customFormat="1" ht="34.799999999999997" customHeight="1">
      <c r="A126" s="29"/>
      <c r="B126" s="141"/>
      <c r="C126" s="142" t="s">
        <v>141</v>
      </c>
      <c r="D126" s="142" t="s">
        <v>136</v>
      </c>
      <c r="E126" s="143" t="s">
        <v>821</v>
      </c>
      <c r="F126" s="144" t="s">
        <v>822</v>
      </c>
      <c r="G126" s="145" t="s">
        <v>149</v>
      </c>
      <c r="H126" s="146">
        <v>40</v>
      </c>
      <c r="I126" s="147"/>
      <c r="J126" s="148">
        <f t="shared" si="0"/>
        <v>0</v>
      </c>
      <c r="K126" s="149"/>
      <c r="L126" s="30"/>
      <c r="M126" s="150" t="s">
        <v>1</v>
      </c>
      <c r="N126" s="151" t="s">
        <v>42</v>
      </c>
      <c r="O126" s="55"/>
      <c r="P126" s="152">
        <f t="shared" si="1"/>
        <v>0</v>
      </c>
      <c r="Q126" s="152">
        <v>0</v>
      </c>
      <c r="R126" s="152">
        <f t="shared" si="2"/>
        <v>0</v>
      </c>
      <c r="S126" s="152">
        <v>4.4999999999999999E-4</v>
      </c>
      <c r="T126" s="153">
        <f t="shared" si="3"/>
        <v>1.7999999999999999E-2</v>
      </c>
      <c r="U126" s="29"/>
      <c r="V126" s="29"/>
      <c r="W126" s="29"/>
      <c r="X126" s="29"/>
      <c r="Y126" s="29"/>
      <c r="Z126" s="29"/>
      <c r="AA126" s="29"/>
      <c r="AB126" s="29"/>
      <c r="AC126" s="29"/>
      <c r="AD126" s="29"/>
      <c r="AE126" s="29"/>
      <c r="AR126" s="154" t="s">
        <v>140</v>
      </c>
      <c r="AT126" s="154" t="s">
        <v>136</v>
      </c>
      <c r="AU126" s="154" t="s">
        <v>141</v>
      </c>
      <c r="AY126" s="14" t="s">
        <v>133</v>
      </c>
      <c r="BE126" s="155">
        <f t="shared" si="4"/>
        <v>0</v>
      </c>
      <c r="BF126" s="155">
        <f t="shared" si="5"/>
        <v>0</v>
      </c>
      <c r="BG126" s="155">
        <f t="shared" si="6"/>
        <v>0</v>
      </c>
      <c r="BH126" s="155">
        <f t="shared" si="7"/>
        <v>0</v>
      </c>
      <c r="BI126" s="155">
        <f t="shared" si="8"/>
        <v>0</v>
      </c>
      <c r="BJ126" s="14" t="s">
        <v>141</v>
      </c>
      <c r="BK126" s="155">
        <f t="shared" si="9"/>
        <v>0</v>
      </c>
      <c r="BL126" s="14" t="s">
        <v>140</v>
      </c>
      <c r="BM126" s="154" t="s">
        <v>823</v>
      </c>
    </row>
    <row r="127" spans="1:65" s="2" customFormat="1" ht="13.8" customHeight="1">
      <c r="A127" s="29"/>
      <c r="B127" s="141"/>
      <c r="C127" s="142" t="s">
        <v>134</v>
      </c>
      <c r="D127" s="142" t="s">
        <v>136</v>
      </c>
      <c r="E127" s="143" t="s">
        <v>222</v>
      </c>
      <c r="F127" s="144" t="s">
        <v>223</v>
      </c>
      <c r="G127" s="145" t="s">
        <v>224</v>
      </c>
      <c r="H127" s="146">
        <v>2.1000000000000001E-2</v>
      </c>
      <c r="I127" s="147"/>
      <c r="J127" s="148">
        <f t="shared" si="0"/>
        <v>0</v>
      </c>
      <c r="K127" s="149"/>
      <c r="L127" s="30"/>
      <c r="M127" s="150" t="s">
        <v>1</v>
      </c>
      <c r="N127" s="151" t="s">
        <v>42</v>
      </c>
      <c r="O127" s="55"/>
      <c r="P127" s="152">
        <f t="shared" si="1"/>
        <v>0</v>
      </c>
      <c r="Q127" s="152">
        <v>0</v>
      </c>
      <c r="R127" s="152">
        <f t="shared" si="2"/>
        <v>0</v>
      </c>
      <c r="S127" s="152">
        <v>0</v>
      </c>
      <c r="T127" s="153">
        <f t="shared" si="3"/>
        <v>0</v>
      </c>
      <c r="U127" s="29"/>
      <c r="V127" s="29"/>
      <c r="W127" s="29"/>
      <c r="X127" s="29"/>
      <c r="Y127" s="29"/>
      <c r="Z127" s="29"/>
      <c r="AA127" s="29"/>
      <c r="AB127" s="29"/>
      <c r="AC127" s="29"/>
      <c r="AD127" s="29"/>
      <c r="AE127" s="29"/>
      <c r="AR127" s="154" t="s">
        <v>140</v>
      </c>
      <c r="AT127" s="154" t="s">
        <v>136</v>
      </c>
      <c r="AU127" s="154" t="s">
        <v>141</v>
      </c>
      <c r="AY127" s="14" t="s">
        <v>133</v>
      </c>
      <c r="BE127" s="155">
        <f t="shared" si="4"/>
        <v>0</v>
      </c>
      <c r="BF127" s="155">
        <f t="shared" si="5"/>
        <v>0</v>
      </c>
      <c r="BG127" s="155">
        <f t="shared" si="6"/>
        <v>0</v>
      </c>
      <c r="BH127" s="155">
        <f t="shared" si="7"/>
        <v>0</v>
      </c>
      <c r="BI127" s="155">
        <f t="shared" si="8"/>
        <v>0</v>
      </c>
      <c r="BJ127" s="14" t="s">
        <v>141</v>
      </c>
      <c r="BK127" s="155">
        <f t="shared" si="9"/>
        <v>0</v>
      </c>
      <c r="BL127" s="14" t="s">
        <v>140</v>
      </c>
      <c r="BM127" s="154" t="s">
        <v>824</v>
      </c>
    </row>
    <row r="128" spans="1:65" s="2" customFormat="1" ht="13.8" customHeight="1">
      <c r="A128" s="29"/>
      <c r="B128" s="141"/>
      <c r="C128" s="142" t="s">
        <v>140</v>
      </c>
      <c r="D128" s="142" t="s">
        <v>136</v>
      </c>
      <c r="E128" s="143" t="s">
        <v>227</v>
      </c>
      <c r="F128" s="144" t="s">
        <v>228</v>
      </c>
      <c r="G128" s="145" t="s">
        <v>224</v>
      </c>
      <c r="H128" s="146">
        <v>6.3E-2</v>
      </c>
      <c r="I128" s="147"/>
      <c r="J128" s="148">
        <f t="shared" si="0"/>
        <v>0</v>
      </c>
      <c r="K128" s="149"/>
      <c r="L128" s="30"/>
      <c r="M128" s="150" t="s">
        <v>1</v>
      </c>
      <c r="N128" s="151" t="s">
        <v>42</v>
      </c>
      <c r="O128" s="55"/>
      <c r="P128" s="152">
        <f t="shared" si="1"/>
        <v>0</v>
      </c>
      <c r="Q128" s="152">
        <v>0</v>
      </c>
      <c r="R128" s="152">
        <f t="shared" si="2"/>
        <v>0</v>
      </c>
      <c r="S128" s="152">
        <v>0</v>
      </c>
      <c r="T128" s="153">
        <f t="shared" si="3"/>
        <v>0</v>
      </c>
      <c r="U128" s="29"/>
      <c r="V128" s="29"/>
      <c r="W128" s="29"/>
      <c r="X128" s="29"/>
      <c r="Y128" s="29"/>
      <c r="Z128" s="29"/>
      <c r="AA128" s="29"/>
      <c r="AB128" s="29"/>
      <c r="AC128" s="29"/>
      <c r="AD128" s="29"/>
      <c r="AE128" s="29"/>
      <c r="AR128" s="154" t="s">
        <v>140</v>
      </c>
      <c r="AT128" s="154" t="s">
        <v>136</v>
      </c>
      <c r="AU128" s="154" t="s">
        <v>141</v>
      </c>
      <c r="AY128" s="14" t="s">
        <v>133</v>
      </c>
      <c r="BE128" s="155">
        <f t="shared" si="4"/>
        <v>0</v>
      </c>
      <c r="BF128" s="155">
        <f t="shared" si="5"/>
        <v>0</v>
      </c>
      <c r="BG128" s="155">
        <f t="shared" si="6"/>
        <v>0</v>
      </c>
      <c r="BH128" s="155">
        <f t="shared" si="7"/>
        <v>0</v>
      </c>
      <c r="BI128" s="155">
        <f t="shared" si="8"/>
        <v>0</v>
      </c>
      <c r="BJ128" s="14" t="s">
        <v>141</v>
      </c>
      <c r="BK128" s="155">
        <f t="shared" si="9"/>
        <v>0</v>
      </c>
      <c r="BL128" s="14" t="s">
        <v>140</v>
      </c>
      <c r="BM128" s="154" t="s">
        <v>825</v>
      </c>
    </row>
    <row r="129" spans="1:65" s="2" customFormat="1" ht="13.8" customHeight="1">
      <c r="A129" s="29"/>
      <c r="B129" s="141"/>
      <c r="C129" s="142" t="s">
        <v>156</v>
      </c>
      <c r="D129" s="142" t="s">
        <v>136</v>
      </c>
      <c r="E129" s="143" t="s">
        <v>231</v>
      </c>
      <c r="F129" s="144" t="s">
        <v>232</v>
      </c>
      <c r="G129" s="145" t="s">
        <v>224</v>
      </c>
      <c r="H129" s="146">
        <v>2.1000000000000001E-2</v>
      </c>
      <c r="I129" s="147"/>
      <c r="J129" s="148">
        <f t="shared" si="0"/>
        <v>0</v>
      </c>
      <c r="K129" s="149"/>
      <c r="L129" s="30"/>
      <c r="M129" s="150" t="s">
        <v>1</v>
      </c>
      <c r="N129" s="151" t="s">
        <v>42</v>
      </c>
      <c r="O129" s="55"/>
      <c r="P129" s="152">
        <f t="shared" si="1"/>
        <v>0</v>
      </c>
      <c r="Q129" s="152">
        <v>0</v>
      </c>
      <c r="R129" s="152">
        <f t="shared" si="2"/>
        <v>0</v>
      </c>
      <c r="S129" s="152">
        <v>0</v>
      </c>
      <c r="T129" s="153">
        <f t="shared" si="3"/>
        <v>0</v>
      </c>
      <c r="U129" s="29"/>
      <c r="V129" s="29"/>
      <c r="W129" s="29"/>
      <c r="X129" s="29"/>
      <c r="Y129" s="29"/>
      <c r="Z129" s="29"/>
      <c r="AA129" s="29"/>
      <c r="AB129" s="29"/>
      <c r="AC129" s="29"/>
      <c r="AD129" s="29"/>
      <c r="AE129" s="29"/>
      <c r="AR129" s="154" t="s">
        <v>140</v>
      </c>
      <c r="AT129" s="154" t="s">
        <v>136</v>
      </c>
      <c r="AU129" s="154" t="s">
        <v>141</v>
      </c>
      <c r="AY129" s="14" t="s">
        <v>133</v>
      </c>
      <c r="BE129" s="155">
        <f t="shared" si="4"/>
        <v>0</v>
      </c>
      <c r="BF129" s="155">
        <f t="shared" si="5"/>
        <v>0</v>
      </c>
      <c r="BG129" s="155">
        <f t="shared" si="6"/>
        <v>0</v>
      </c>
      <c r="BH129" s="155">
        <f t="shared" si="7"/>
        <v>0</v>
      </c>
      <c r="BI129" s="155">
        <f t="shared" si="8"/>
        <v>0</v>
      </c>
      <c r="BJ129" s="14" t="s">
        <v>141</v>
      </c>
      <c r="BK129" s="155">
        <f t="shared" si="9"/>
        <v>0</v>
      </c>
      <c r="BL129" s="14" t="s">
        <v>140</v>
      </c>
      <c r="BM129" s="154" t="s">
        <v>826</v>
      </c>
    </row>
    <row r="130" spans="1:65" s="2" customFormat="1" ht="22.2" customHeight="1">
      <c r="A130" s="29"/>
      <c r="B130" s="141"/>
      <c r="C130" s="142" t="s">
        <v>154</v>
      </c>
      <c r="D130" s="142" t="s">
        <v>136</v>
      </c>
      <c r="E130" s="143" t="s">
        <v>235</v>
      </c>
      <c r="F130" s="144" t="s">
        <v>236</v>
      </c>
      <c r="G130" s="145" t="s">
        <v>224</v>
      </c>
      <c r="H130" s="146">
        <v>0.39900000000000002</v>
      </c>
      <c r="I130" s="147"/>
      <c r="J130" s="148">
        <f t="shared" si="0"/>
        <v>0</v>
      </c>
      <c r="K130" s="149"/>
      <c r="L130" s="30"/>
      <c r="M130" s="150" t="s">
        <v>1</v>
      </c>
      <c r="N130" s="151" t="s">
        <v>42</v>
      </c>
      <c r="O130" s="55"/>
      <c r="P130" s="152">
        <f t="shared" si="1"/>
        <v>0</v>
      </c>
      <c r="Q130" s="152">
        <v>0</v>
      </c>
      <c r="R130" s="152">
        <f t="shared" si="2"/>
        <v>0</v>
      </c>
      <c r="S130" s="152">
        <v>0</v>
      </c>
      <c r="T130" s="153">
        <f t="shared" si="3"/>
        <v>0</v>
      </c>
      <c r="U130" s="29"/>
      <c r="V130" s="29"/>
      <c r="W130" s="29"/>
      <c r="X130" s="29"/>
      <c r="Y130" s="29"/>
      <c r="Z130" s="29"/>
      <c r="AA130" s="29"/>
      <c r="AB130" s="29"/>
      <c r="AC130" s="29"/>
      <c r="AD130" s="29"/>
      <c r="AE130" s="29"/>
      <c r="AR130" s="154" t="s">
        <v>140</v>
      </c>
      <c r="AT130" s="154" t="s">
        <v>136</v>
      </c>
      <c r="AU130" s="154" t="s">
        <v>141</v>
      </c>
      <c r="AY130" s="14" t="s">
        <v>133</v>
      </c>
      <c r="BE130" s="155">
        <f t="shared" si="4"/>
        <v>0</v>
      </c>
      <c r="BF130" s="155">
        <f t="shared" si="5"/>
        <v>0</v>
      </c>
      <c r="BG130" s="155">
        <f t="shared" si="6"/>
        <v>0</v>
      </c>
      <c r="BH130" s="155">
        <f t="shared" si="7"/>
        <v>0</v>
      </c>
      <c r="BI130" s="155">
        <f t="shared" si="8"/>
        <v>0</v>
      </c>
      <c r="BJ130" s="14" t="s">
        <v>141</v>
      </c>
      <c r="BK130" s="155">
        <f t="shared" si="9"/>
        <v>0</v>
      </c>
      <c r="BL130" s="14" t="s">
        <v>140</v>
      </c>
      <c r="BM130" s="154" t="s">
        <v>827</v>
      </c>
    </row>
    <row r="131" spans="1:65" s="2" customFormat="1" ht="22.2" customHeight="1">
      <c r="A131" s="29"/>
      <c r="B131" s="141"/>
      <c r="C131" s="142" t="s">
        <v>163</v>
      </c>
      <c r="D131" s="142" t="s">
        <v>136</v>
      </c>
      <c r="E131" s="143" t="s">
        <v>239</v>
      </c>
      <c r="F131" s="144" t="s">
        <v>240</v>
      </c>
      <c r="G131" s="145" t="s">
        <v>224</v>
      </c>
      <c r="H131" s="146">
        <v>2.1000000000000001E-2</v>
      </c>
      <c r="I131" s="147"/>
      <c r="J131" s="148">
        <f t="shared" si="0"/>
        <v>0</v>
      </c>
      <c r="K131" s="149"/>
      <c r="L131" s="30"/>
      <c r="M131" s="150" t="s">
        <v>1</v>
      </c>
      <c r="N131" s="151" t="s">
        <v>42</v>
      </c>
      <c r="O131" s="55"/>
      <c r="P131" s="152">
        <f t="shared" si="1"/>
        <v>0</v>
      </c>
      <c r="Q131" s="152">
        <v>0</v>
      </c>
      <c r="R131" s="152">
        <f t="shared" si="2"/>
        <v>0</v>
      </c>
      <c r="S131" s="152">
        <v>0</v>
      </c>
      <c r="T131" s="153">
        <f t="shared" si="3"/>
        <v>0</v>
      </c>
      <c r="U131" s="29"/>
      <c r="V131" s="29"/>
      <c r="W131" s="29"/>
      <c r="X131" s="29"/>
      <c r="Y131" s="29"/>
      <c r="Z131" s="29"/>
      <c r="AA131" s="29"/>
      <c r="AB131" s="29"/>
      <c r="AC131" s="29"/>
      <c r="AD131" s="29"/>
      <c r="AE131" s="29"/>
      <c r="AR131" s="154" t="s">
        <v>140</v>
      </c>
      <c r="AT131" s="154" t="s">
        <v>136</v>
      </c>
      <c r="AU131" s="154" t="s">
        <v>141</v>
      </c>
      <c r="AY131" s="14" t="s">
        <v>133</v>
      </c>
      <c r="BE131" s="155">
        <f t="shared" si="4"/>
        <v>0</v>
      </c>
      <c r="BF131" s="155">
        <f t="shared" si="5"/>
        <v>0</v>
      </c>
      <c r="BG131" s="155">
        <f t="shared" si="6"/>
        <v>0</v>
      </c>
      <c r="BH131" s="155">
        <f t="shared" si="7"/>
        <v>0</v>
      </c>
      <c r="BI131" s="155">
        <f t="shared" si="8"/>
        <v>0</v>
      </c>
      <c r="BJ131" s="14" t="s">
        <v>141</v>
      </c>
      <c r="BK131" s="155">
        <f t="shared" si="9"/>
        <v>0</v>
      </c>
      <c r="BL131" s="14" t="s">
        <v>140</v>
      </c>
      <c r="BM131" s="154" t="s">
        <v>828</v>
      </c>
    </row>
    <row r="132" spans="1:65" s="2" customFormat="1" ht="22.2" customHeight="1">
      <c r="A132" s="29"/>
      <c r="B132" s="141"/>
      <c r="C132" s="142" t="s">
        <v>167</v>
      </c>
      <c r="D132" s="142" t="s">
        <v>136</v>
      </c>
      <c r="E132" s="143" t="s">
        <v>243</v>
      </c>
      <c r="F132" s="144" t="s">
        <v>244</v>
      </c>
      <c r="G132" s="145" t="s">
        <v>224</v>
      </c>
      <c r="H132" s="146">
        <v>0.16800000000000001</v>
      </c>
      <c r="I132" s="147"/>
      <c r="J132" s="148">
        <f t="shared" si="0"/>
        <v>0</v>
      </c>
      <c r="K132" s="149"/>
      <c r="L132" s="30"/>
      <c r="M132" s="150" t="s">
        <v>1</v>
      </c>
      <c r="N132" s="151" t="s">
        <v>42</v>
      </c>
      <c r="O132" s="55"/>
      <c r="P132" s="152">
        <f t="shared" si="1"/>
        <v>0</v>
      </c>
      <c r="Q132" s="152">
        <v>0</v>
      </c>
      <c r="R132" s="152">
        <f t="shared" si="2"/>
        <v>0</v>
      </c>
      <c r="S132" s="152">
        <v>0</v>
      </c>
      <c r="T132" s="153">
        <f t="shared" si="3"/>
        <v>0</v>
      </c>
      <c r="U132" s="29"/>
      <c r="V132" s="29"/>
      <c r="W132" s="29"/>
      <c r="X132" s="29"/>
      <c r="Y132" s="29"/>
      <c r="Z132" s="29"/>
      <c r="AA132" s="29"/>
      <c r="AB132" s="29"/>
      <c r="AC132" s="29"/>
      <c r="AD132" s="29"/>
      <c r="AE132" s="29"/>
      <c r="AR132" s="154" t="s">
        <v>140</v>
      </c>
      <c r="AT132" s="154" t="s">
        <v>136</v>
      </c>
      <c r="AU132" s="154" t="s">
        <v>141</v>
      </c>
      <c r="AY132" s="14" t="s">
        <v>133</v>
      </c>
      <c r="BE132" s="155">
        <f t="shared" si="4"/>
        <v>0</v>
      </c>
      <c r="BF132" s="155">
        <f t="shared" si="5"/>
        <v>0</v>
      </c>
      <c r="BG132" s="155">
        <f t="shared" si="6"/>
        <v>0</v>
      </c>
      <c r="BH132" s="155">
        <f t="shared" si="7"/>
        <v>0</v>
      </c>
      <c r="BI132" s="155">
        <f t="shared" si="8"/>
        <v>0</v>
      </c>
      <c r="BJ132" s="14" t="s">
        <v>141</v>
      </c>
      <c r="BK132" s="155">
        <f t="shared" si="9"/>
        <v>0</v>
      </c>
      <c r="BL132" s="14" t="s">
        <v>140</v>
      </c>
      <c r="BM132" s="154" t="s">
        <v>829</v>
      </c>
    </row>
    <row r="133" spans="1:65" s="2" customFormat="1" ht="22.2" customHeight="1">
      <c r="A133" s="29"/>
      <c r="B133" s="141"/>
      <c r="C133" s="142" t="s">
        <v>171</v>
      </c>
      <c r="D133" s="142" t="s">
        <v>136</v>
      </c>
      <c r="E133" s="143" t="s">
        <v>247</v>
      </c>
      <c r="F133" s="144" t="s">
        <v>248</v>
      </c>
      <c r="G133" s="145" t="s">
        <v>224</v>
      </c>
      <c r="H133" s="146">
        <v>1.9E-2</v>
      </c>
      <c r="I133" s="147"/>
      <c r="J133" s="148">
        <f t="shared" si="0"/>
        <v>0</v>
      </c>
      <c r="K133" s="149"/>
      <c r="L133" s="30"/>
      <c r="M133" s="150" t="s">
        <v>1</v>
      </c>
      <c r="N133" s="151" t="s">
        <v>42</v>
      </c>
      <c r="O133" s="55"/>
      <c r="P133" s="152">
        <f t="shared" si="1"/>
        <v>0</v>
      </c>
      <c r="Q133" s="152">
        <v>0</v>
      </c>
      <c r="R133" s="152">
        <f t="shared" si="2"/>
        <v>0</v>
      </c>
      <c r="S133" s="152">
        <v>0</v>
      </c>
      <c r="T133" s="153">
        <f t="shared" si="3"/>
        <v>0</v>
      </c>
      <c r="U133" s="29"/>
      <c r="V133" s="29"/>
      <c r="W133" s="29"/>
      <c r="X133" s="29"/>
      <c r="Y133" s="29"/>
      <c r="Z133" s="29"/>
      <c r="AA133" s="29"/>
      <c r="AB133" s="29"/>
      <c r="AC133" s="29"/>
      <c r="AD133" s="29"/>
      <c r="AE133" s="29"/>
      <c r="AR133" s="154" t="s">
        <v>140</v>
      </c>
      <c r="AT133" s="154" t="s">
        <v>136</v>
      </c>
      <c r="AU133" s="154" t="s">
        <v>141</v>
      </c>
      <c r="AY133" s="14" t="s">
        <v>133</v>
      </c>
      <c r="BE133" s="155">
        <f t="shared" si="4"/>
        <v>0</v>
      </c>
      <c r="BF133" s="155">
        <f t="shared" si="5"/>
        <v>0</v>
      </c>
      <c r="BG133" s="155">
        <f t="shared" si="6"/>
        <v>0</v>
      </c>
      <c r="BH133" s="155">
        <f t="shared" si="7"/>
        <v>0</v>
      </c>
      <c r="BI133" s="155">
        <f t="shared" si="8"/>
        <v>0</v>
      </c>
      <c r="BJ133" s="14" t="s">
        <v>141</v>
      </c>
      <c r="BK133" s="155">
        <f t="shared" si="9"/>
        <v>0</v>
      </c>
      <c r="BL133" s="14" t="s">
        <v>140</v>
      </c>
      <c r="BM133" s="154" t="s">
        <v>830</v>
      </c>
    </row>
    <row r="134" spans="1:65" s="12" customFormat="1" ht="25.95" customHeight="1">
      <c r="B134" s="128"/>
      <c r="D134" s="129" t="s">
        <v>75</v>
      </c>
      <c r="E134" s="130" t="s">
        <v>172</v>
      </c>
      <c r="F134" s="130" t="s">
        <v>172</v>
      </c>
      <c r="I134" s="131"/>
      <c r="J134" s="132">
        <f>BK134</f>
        <v>0</v>
      </c>
      <c r="L134" s="128"/>
      <c r="M134" s="133"/>
      <c r="N134" s="134"/>
      <c r="O134" s="134"/>
      <c r="P134" s="135">
        <f>P135</f>
        <v>0</v>
      </c>
      <c r="Q134" s="134"/>
      <c r="R134" s="135">
        <f>R135</f>
        <v>2.6449600000000004E-2</v>
      </c>
      <c r="S134" s="134"/>
      <c r="T134" s="136">
        <f>T135</f>
        <v>0</v>
      </c>
      <c r="AR134" s="129" t="s">
        <v>134</v>
      </c>
      <c r="AT134" s="137" t="s">
        <v>75</v>
      </c>
      <c r="AU134" s="137" t="s">
        <v>76</v>
      </c>
      <c r="AY134" s="129" t="s">
        <v>133</v>
      </c>
      <c r="BK134" s="138">
        <f>BK135</f>
        <v>0</v>
      </c>
    </row>
    <row r="135" spans="1:65" s="12" customFormat="1" ht="22.8" customHeight="1">
      <c r="B135" s="128"/>
      <c r="D135" s="129" t="s">
        <v>75</v>
      </c>
      <c r="E135" s="139" t="s">
        <v>831</v>
      </c>
      <c r="F135" s="139" t="s">
        <v>832</v>
      </c>
      <c r="I135" s="131"/>
      <c r="J135" s="140">
        <f>BK135</f>
        <v>0</v>
      </c>
      <c r="L135" s="128"/>
      <c r="M135" s="133"/>
      <c r="N135" s="134"/>
      <c r="O135" s="134"/>
      <c r="P135" s="135">
        <f>SUM(P136:P164)</f>
        <v>0</v>
      </c>
      <c r="Q135" s="134"/>
      <c r="R135" s="135">
        <f>SUM(R136:R164)</f>
        <v>2.6449600000000004E-2</v>
      </c>
      <c r="S135" s="134"/>
      <c r="T135" s="136">
        <f>SUM(T136:T164)</f>
        <v>0</v>
      </c>
      <c r="AR135" s="129" t="s">
        <v>134</v>
      </c>
      <c r="AT135" s="137" t="s">
        <v>75</v>
      </c>
      <c r="AU135" s="137" t="s">
        <v>84</v>
      </c>
      <c r="AY135" s="129" t="s">
        <v>133</v>
      </c>
      <c r="BK135" s="138">
        <f>SUM(BK136:BK164)</f>
        <v>0</v>
      </c>
    </row>
    <row r="136" spans="1:65" s="2" customFormat="1" ht="13.8" customHeight="1">
      <c r="A136" s="29"/>
      <c r="B136" s="141"/>
      <c r="C136" s="142" t="s">
        <v>177</v>
      </c>
      <c r="D136" s="142" t="s">
        <v>136</v>
      </c>
      <c r="E136" s="143" t="s">
        <v>833</v>
      </c>
      <c r="F136" s="144" t="s">
        <v>834</v>
      </c>
      <c r="G136" s="145" t="s">
        <v>139</v>
      </c>
      <c r="H136" s="146">
        <v>12</v>
      </c>
      <c r="I136" s="147"/>
      <c r="J136" s="148">
        <f t="shared" ref="J136:J164" si="10">ROUND(I136*H136,2)</f>
        <v>0</v>
      </c>
      <c r="K136" s="149"/>
      <c r="L136" s="30"/>
      <c r="M136" s="150" t="s">
        <v>1</v>
      </c>
      <c r="N136" s="151" t="s">
        <v>42</v>
      </c>
      <c r="O136" s="55"/>
      <c r="P136" s="152">
        <f t="shared" ref="P136:P164" si="11">O136*H136</f>
        <v>0</v>
      </c>
      <c r="Q136" s="152">
        <v>0</v>
      </c>
      <c r="R136" s="152">
        <f t="shared" ref="R136:R164" si="12">Q136*H136</f>
        <v>0</v>
      </c>
      <c r="S136" s="152">
        <v>0</v>
      </c>
      <c r="T136" s="153">
        <f t="shared" ref="T136:T164" si="13">S136*H136</f>
        <v>0</v>
      </c>
      <c r="U136" s="29"/>
      <c r="V136" s="29"/>
      <c r="W136" s="29"/>
      <c r="X136" s="29"/>
      <c r="Y136" s="29"/>
      <c r="Z136" s="29"/>
      <c r="AA136" s="29"/>
      <c r="AB136" s="29"/>
      <c r="AC136" s="29"/>
      <c r="AD136" s="29"/>
      <c r="AE136" s="29"/>
      <c r="AR136" s="154" t="s">
        <v>406</v>
      </c>
      <c r="AT136" s="154" t="s">
        <v>136</v>
      </c>
      <c r="AU136" s="154" t="s">
        <v>141</v>
      </c>
      <c r="AY136" s="14" t="s">
        <v>133</v>
      </c>
      <c r="BE136" s="155">
        <f t="shared" ref="BE136:BE164" si="14">IF(N136="základná",J136,0)</f>
        <v>0</v>
      </c>
      <c r="BF136" s="155">
        <f t="shared" ref="BF136:BF164" si="15">IF(N136="znížená",J136,0)</f>
        <v>0</v>
      </c>
      <c r="BG136" s="155">
        <f t="shared" ref="BG136:BG164" si="16">IF(N136="zákl. prenesená",J136,0)</f>
        <v>0</v>
      </c>
      <c r="BH136" s="155">
        <f t="shared" ref="BH136:BH164" si="17">IF(N136="zníž. prenesená",J136,0)</f>
        <v>0</v>
      </c>
      <c r="BI136" s="155">
        <f t="shared" ref="BI136:BI164" si="18">IF(N136="nulová",J136,0)</f>
        <v>0</v>
      </c>
      <c r="BJ136" s="14" t="s">
        <v>141</v>
      </c>
      <c r="BK136" s="155">
        <f t="shared" ref="BK136:BK164" si="19">ROUND(I136*H136,2)</f>
        <v>0</v>
      </c>
      <c r="BL136" s="14" t="s">
        <v>406</v>
      </c>
      <c r="BM136" s="154" t="s">
        <v>835</v>
      </c>
    </row>
    <row r="137" spans="1:65" s="2" customFormat="1" ht="22.2" customHeight="1">
      <c r="A137" s="29"/>
      <c r="B137" s="141"/>
      <c r="C137" s="156" t="s">
        <v>181</v>
      </c>
      <c r="D137" s="156" t="s">
        <v>172</v>
      </c>
      <c r="E137" s="157" t="s">
        <v>836</v>
      </c>
      <c r="F137" s="158" t="s">
        <v>837</v>
      </c>
      <c r="G137" s="159" t="s">
        <v>139</v>
      </c>
      <c r="H137" s="160">
        <v>12</v>
      </c>
      <c r="I137" s="161"/>
      <c r="J137" s="162">
        <f t="shared" si="10"/>
        <v>0</v>
      </c>
      <c r="K137" s="163"/>
      <c r="L137" s="164"/>
      <c r="M137" s="165" t="s">
        <v>1</v>
      </c>
      <c r="N137" s="166" t="s">
        <v>42</v>
      </c>
      <c r="O137" s="55"/>
      <c r="P137" s="152">
        <f t="shared" si="11"/>
        <v>0</v>
      </c>
      <c r="Q137" s="152">
        <v>3.0000000000000001E-5</v>
      </c>
      <c r="R137" s="152">
        <f t="shared" si="12"/>
        <v>3.6000000000000002E-4</v>
      </c>
      <c r="S137" s="152">
        <v>0</v>
      </c>
      <c r="T137" s="153">
        <f t="shared" si="13"/>
        <v>0</v>
      </c>
      <c r="U137" s="29"/>
      <c r="V137" s="29"/>
      <c r="W137" s="29"/>
      <c r="X137" s="29"/>
      <c r="Y137" s="29"/>
      <c r="Z137" s="29"/>
      <c r="AA137" s="29"/>
      <c r="AB137" s="29"/>
      <c r="AC137" s="29"/>
      <c r="AD137" s="29"/>
      <c r="AE137" s="29"/>
      <c r="AR137" s="154" t="s">
        <v>696</v>
      </c>
      <c r="AT137" s="154" t="s">
        <v>172</v>
      </c>
      <c r="AU137" s="154" t="s">
        <v>141</v>
      </c>
      <c r="AY137" s="14" t="s">
        <v>133</v>
      </c>
      <c r="BE137" s="155">
        <f t="shared" si="14"/>
        <v>0</v>
      </c>
      <c r="BF137" s="155">
        <f t="shared" si="15"/>
        <v>0</v>
      </c>
      <c r="BG137" s="155">
        <f t="shared" si="16"/>
        <v>0</v>
      </c>
      <c r="BH137" s="155">
        <f t="shared" si="17"/>
        <v>0</v>
      </c>
      <c r="BI137" s="155">
        <f t="shared" si="18"/>
        <v>0</v>
      </c>
      <c r="BJ137" s="14" t="s">
        <v>141</v>
      </c>
      <c r="BK137" s="155">
        <f t="shared" si="19"/>
        <v>0</v>
      </c>
      <c r="BL137" s="14" t="s">
        <v>696</v>
      </c>
      <c r="BM137" s="154" t="s">
        <v>838</v>
      </c>
    </row>
    <row r="138" spans="1:65" s="2" customFormat="1" ht="22.2" customHeight="1">
      <c r="A138" s="29"/>
      <c r="B138" s="141"/>
      <c r="C138" s="142" t="s">
        <v>185</v>
      </c>
      <c r="D138" s="142" t="s">
        <v>136</v>
      </c>
      <c r="E138" s="143" t="s">
        <v>839</v>
      </c>
      <c r="F138" s="144" t="s">
        <v>840</v>
      </c>
      <c r="G138" s="145" t="s">
        <v>139</v>
      </c>
      <c r="H138" s="146">
        <v>4</v>
      </c>
      <c r="I138" s="147"/>
      <c r="J138" s="148">
        <f t="shared" si="10"/>
        <v>0</v>
      </c>
      <c r="K138" s="149"/>
      <c r="L138" s="30"/>
      <c r="M138" s="150" t="s">
        <v>1</v>
      </c>
      <c r="N138" s="151" t="s">
        <v>42</v>
      </c>
      <c r="O138" s="55"/>
      <c r="P138" s="152">
        <f t="shared" si="11"/>
        <v>0</v>
      </c>
      <c r="Q138" s="152">
        <v>0</v>
      </c>
      <c r="R138" s="152">
        <f t="shared" si="12"/>
        <v>0</v>
      </c>
      <c r="S138" s="152">
        <v>0</v>
      </c>
      <c r="T138" s="153">
        <f t="shared" si="13"/>
        <v>0</v>
      </c>
      <c r="U138" s="29"/>
      <c r="V138" s="29"/>
      <c r="W138" s="29"/>
      <c r="X138" s="29"/>
      <c r="Y138" s="29"/>
      <c r="Z138" s="29"/>
      <c r="AA138" s="29"/>
      <c r="AB138" s="29"/>
      <c r="AC138" s="29"/>
      <c r="AD138" s="29"/>
      <c r="AE138" s="29"/>
      <c r="AR138" s="154" t="s">
        <v>406</v>
      </c>
      <c r="AT138" s="154" t="s">
        <v>136</v>
      </c>
      <c r="AU138" s="154" t="s">
        <v>141</v>
      </c>
      <c r="AY138" s="14" t="s">
        <v>133</v>
      </c>
      <c r="BE138" s="155">
        <f t="shared" si="14"/>
        <v>0</v>
      </c>
      <c r="BF138" s="155">
        <f t="shared" si="15"/>
        <v>0</v>
      </c>
      <c r="BG138" s="155">
        <f t="shared" si="16"/>
        <v>0</v>
      </c>
      <c r="BH138" s="155">
        <f t="shared" si="17"/>
        <v>0</v>
      </c>
      <c r="BI138" s="155">
        <f t="shared" si="18"/>
        <v>0</v>
      </c>
      <c r="BJ138" s="14" t="s">
        <v>141</v>
      </c>
      <c r="BK138" s="155">
        <f t="shared" si="19"/>
        <v>0</v>
      </c>
      <c r="BL138" s="14" t="s">
        <v>406</v>
      </c>
      <c r="BM138" s="154" t="s">
        <v>841</v>
      </c>
    </row>
    <row r="139" spans="1:65" s="2" customFormat="1" ht="22.2" customHeight="1">
      <c r="A139" s="29"/>
      <c r="B139" s="141"/>
      <c r="C139" s="156" t="s">
        <v>189</v>
      </c>
      <c r="D139" s="156" t="s">
        <v>172</v>
      </c>
      <c r="E139" s="157" t="s">
        <v>842</v>
      </c>
      <c r="F139" s="158" t="s">
        <v>843</v>
      </c>
      <c r="G139" s="159" t="s">
        <v>139</v>
      </c>
      <c r="H139" s="160">
        <v>4</v>
      </c>
      <c r="I139" s="161"/>
      <c r="J139" s="162">
        <f t="shared" si="10"/>
        <v>0</v>
      </c>
      <c r="K139" s="163"/>
      <c r="L139" s="164"/>
      <c r="M139" s="165" t="s">
        <v>1</v>
      </c>
      <c r="N139" s="166" t="s">
        <v>42</v>
      </c>
      <c r="O139" s="55"/>
      <c r="P139" s="152">
        <f t="shared" si="11"/>
        <v>0</v>
      </c>
      <c r="Q139" s="152">
        <v>5.5000000000000002E-5</v>
      </c>
      <c r="R139" s="152">
        <f t="shared" si="12"/>
        <v>2.2000000000000001E-4</v>
      </c>
      <c r="S139" s="152">
        <v>0</v>
      </c>
      <c r="T139" s="153">
        <f t="shared" si="13"/>
        <v>0</v>
      </c>
      <c r="U139" s="29"/>
      <c r="V139" s="29"/>
      <c r="W139" s="29"/>
      <c r="X139" s="29"/>
      <c r="Y139" s="29"/>
      <c r="Z139" s="29"/>
      <c r="AA139" s="29"/>
      <c r="AB139" s="29"/>
      <c r="AC139" s="29"/>
      <c r="AD139" s="29"/>
      <c r="AE139" s="29"/>
      <c r="AR139" s="154" t="s">
        <v>696</v>
      </c>
      <c r="AT139" s="154" t="s">
        <v>172</v>
      </c>
      <c r="AU139" s="154" t="s">
        <v>141</v>
      </c>
      <c r="AY139" s="14" t="s">
        <v>133</v>
      </c>
      <c r="BE139" s="155">
        <f t="shared" si="14"/>
        <v>0</v>
      </c>
      <c r="BF139" s="155">
        <f t="shared" si="15"/>
        <v>0</v>
      </c>
      <c r="BG139" s="155">
        <f t="shared" si="16"/>
        <v>0</v>
      </c>
      <c r="BH139" s="155">
        <f t="shared" si="17"/>
        <v>0</v>
      </c>
      <c r="BI139" s="155">
        <f t="shared" si="18"/>
        <v>0</v>
      </c>
      <c r="BJ139" s="14" t="s">
        <v>141</v>
      </c>
      <c r="BK139" s="155">
        <f t="shared" si="19"/>
        <v>0</v>
      </c>
      <c r="BL139" s="14" t="s">
        <v>696</v>
      </c>
      <c r="BM139" s="154" t="s">
        <v>844</v>
      </c>
    </row>
    <row r="140" spans="1:65" s="2" customFormat="1" ht="22.2" customHeight="1">
      <c r="A140" s="29"/>
      <c r="B140" s="141"/>
      <c r="C140" s="142" t="s">
        <v>194</v>
      </c>
      <c r="D140" s="142" t="s">
        <v>136</v>
      </c>
      <c r="E140" s="143" t="s">
        <v>845</v>
      </c>
      <c r="F140" s="144" t="s">
        <v>846</v>
      </c>
      <c r="G140" s="145" t="s">
        <v>139</v>
      </c>
      <c r="H140" s="146">
        <v>4</v>
      </c>
      <c r="I140" s="147"/>
      <c r="J140" s="148">
        <f t="shared" si="10"/>
        <v>0</v>
      </c>
      <c r="K140" s="149"/>
      <c r="L140" s="30"/>
      <c r="M140" s="150" t="s">
        <v>1</v>
      </c>
      <c r="N140" s="151" t="s">
        <v>42</v>
      </c>
      <c r="O140" s="55"/>
      <c r="P140" s="152">
        <f t="shared" si="11"/>
        <v>0</v>
      </c>
      <c r="Q140" s="152">
        <v>0</v>
      </c>
      <c r="R140" s="152">
        <f t="shared" si="12"/>
        <v>0</v>
      </c>
      <c r="S140" s="152">
        <v>0</v>
      </c>
      <c r="T140" s="153">
        <f t="shared" si="13"/>
        <v>0</v>
      </c>
      <c r="U140" s="29"/>
      <c r="V140" s="29"/>
      <c r="W140" s="29"/>
      <c r="X140" s="29"/>
      <c r="Y140" s="29"/>
      <c r="Z140" s="29"/>
      <c r="AA140" s="29"/>
      <c r="AB140" s="29"/>
      <c r="AC140" s="29"/>
      <c r="AD140" s="29"/>
      <c r="AE140" s="29"/>
      <c r="AR140" s="154" t="s">
        <v>406</v>
      </c>
      <c r="AT140" s="154" t="s">
        <v>136</v>
      </c>
      <c r="AU140" s="154" t="s">
        <v>141</v>
      </c>
      <c r="AY140" s="14" t="s">
        <v>133</v>
      </c>
      <c r="BE140" s="155">
        <f t="shared" si="14"/>
        <v>0</v>
      </c>
      <c r="BF140" s="155">
        <f t="shared" si="15"/>
        <v>0</v>
      </c>
      <c r="BG140" s="155">
        <f t="shared" si="16"/>
        <v>0</v>
      </c>
      <c r="BH140" s="155">
        <f t="shared" si="17"/>
        <v>0</v>
      </c>
      <c r="BI140" s="155">
        <f t="shared" si="18"/>
        <v>0</v>
      </c>
      <c r="BJ140" s="14" t="s">
        <v>141</v>
      </c>
      <c r="BK140" s="155">
        <f t="shared" si="19"/>
        <v>0</v>
      </c>
      <c r="BL140" s="14" t="s">
        <v>406</v>
      </c>
      <c r="BM140" s="154" t="s">
        <v>847</v>
      </c>
    </row>
    <row r="141" spans="1:65" s="2" customFormat="1" ht="13.8" customHeight="1">
      <c r="A141" s="29"/>
      <c r="B141" s="141"/>
      <c r="C141" s="156" t="s">
        <v>198</v>
      </c>
      <c r="D141" s="156" t="s">
        <v>172</v>
      </c>
      <c r="E141" s="157" t="s">
        <v>848</v>
      </c>
      <c r="F141" s="158" t="s">
        <v>849</v>
      </c>
      <c r="G141" s="159" t="s">
        <v>139</v>
      </c>
      <c r="H141" s="160">
        <v>4</v>
      </c>
      <c r="I141" s="161"/>
      <c r="J141" s="162">
        <f t="shared" si="10"/>
        <v>0</v>
      </c>
      <c r="K141" s="163"/>
      <c r="L141" s="164"/>
      <c r="M141" s="165" t="s">
        <v>1</v>
      </c>
      <c r="N141" s="166" t="s">
        <v>42</v>
      </c>
      <c r="O141" s="55"/>
      <c r="P141" s="152">
        <f t="shared" si="11"/>
        <v>0</v>
      </c>
      <c r="Q141" s="152">
        <v>1E-4</v>
      </c>
      <c r="R141" s="152">
        <f t="shared" si="12"/>
        <v>4.0000000000000002E-4</v>
      </c>
      <c r="S141" s="152">
        <v>0</v>
      </c>
      <c r="T141" s="153">
        <f t="shared" si="13"/>
        <v>0</v>
      </c>
      <c r="U141" s="29"/>
      <c r="V141" s="29"/>
      <c r="W141" s="29"/>
      <c r="X141" s="29"/>
      <c r="Y141" s="29"/>
      <c r="Z141" s="29"/>
      <c r="AA141" s="29"/>
      <c r="AB141" s="29"/>
      <c r="AC141" s="29"/>
      <c r="AD141" s="29"/>
      <c r="AE141" s="29"/>
      <c r="AR141" s="154" t="s">
        <v>696</v>
      </c>
      <c r="AT141" s="154" t="s">
        <v>172</v>
      </c>
      <c r="AU141" s="154" t="s">
        <v>141</v>
      </c>
      <c r="AY141" s="14" t="s">
        <v>133</v>
      </c>
      <c r="BE141" s="155">
        <f t="shared" si="14"/>
        <v>0</v>
      </c>
      <c r="BF141" s="155">
        <f t="shared" si="15"/>
        <v>0</v>
      </c>
      <c r="BG141" s="155">
        <f t="shared" si="16"/>
        <v>0</v>
      </c>
      <c r="BH141" s="155">
        <f t="shared" si="17"/>
        <v>0</v>
      </c>
      <c r="BI141" s="155">
        <f t="shared" si="18"/>
        <v>0</v>
      </c>
      <c r="BJ141" s="14" t="s">
        <v>141</v>
      </c>
      <c r="BK141" s="155">
        <f t="shared" si="19"/>
        <v>0</v>
      </c>
      <c r="BL141" s="14" t="s">
        <v>696</v>
      </c>
      <c r="BM141" s="154" t="s">
        <v>850</v>
      </c>
    </row>
    <row r="142" spans="1:65" s="2" customFormat="1" ht="22.2" customHeight="1">
      <c r="A142" s="29"/>
      <c r="B142" s="141"/>
      <c r="C142" s="142" t="s">
        <v>202</v>
      </c>
      <c r="D142" s="142" t="s">
        <v>136</v>
      </c>
      <c r="E142" s="143" t="s">
        <v>851</v>
      </c>
      <c r="F142" s="144" t="s">
        <v>852</v>
      </c>
      <c r="G142" s="145" t="s">
        <v>139</v>
      </c>
      <c r="H142" s="146">
        <v>4</v>
      </c>
      <c r="I142" s="147"/>
      <c r="J142" s="148">
        <f t="shared" si="10"/>
        <v>0</v>
      </c>
      <c r="K142" s="149"/>
      <c r="L142" s="30"/>
      <c r="M142" s="150" t="s">
        <v>1</v>
      </c>
      <c r="N142" s="151" t="s">
        <v>42</v>
      </c>
      <c r="O142" s="55"/>
      <c r="P142" s="152">
        <f t="shared" si="11"/>
        <v>0</v>
      </c>
      <c r="Q142" s="152">
        <v>0</v>
      </c>
      <c r="R142" s="152">
        <f t="shared" si="12"/>
        <v>0</v>
      </c>
      <c r="S142" s="152">
        <v>0</v>
      </c>
      <c r="T142" s="153">
        <f t="shared" si="13"/>
        <v>0</v>
      </c>
      <c r="U142" s="29"/>
      <c r="V142" s="29"/>
      <c r="W142" s="29"/>
      <c r="X142" s="29"/>
      <c r="Y142" s="29"/>
      <c r="Z142" s="29"/>
      <c r="AA142" s="29"/>
      <c r="AB142" s="29"/>
      <c r="AC142" s="29"/>
      <c r="AD142" s="29"/>
      <c r="AE142" s="29"/>
      <c r="AR142" s="154" t="s">
        <v>406</v>
      </c>
      <c r="AT142" s="154" t="s">
        <v>136</v>
      </c>
      <c r="AU142" s="154" t="s">
        <v>141</v>
      </c>
      <c r="AY142" s="14" t="s">
        <v>133</v>
      </c>
      <c r="BE142" s="155">
        <f t="shared" si="14"/>
        <v>0</v>
      </c>
      <c r="BF142" s="155">
        <f t="shared" si="15"/>
        <v>0</v>
      </c>
      <c r="BG142" s="155">
        <f t="shared" si="16"/>
        <v>0</v>
      </c>
      <c r="BH142" s="155">
        <f t="shared" si="17"/>
        <v>0</v>
      </c>
      <c r="BI142" s="155">
        <f t="shared" si="18"/>
        <v>0</v>
      </c>
      <c r="BJ142" s="14" t="s">
        <v>141</v>
      </c>
      <c r="BK142" s="155">
        <f t="shared" si="19"/>
        <v>0</v>
      </c>
      <c r="BL142" s="14" t="s">
        <v>406</v>
      </c>
      <c r="BM142" s="154" t="s">
        <v>853</v>
      </c>
    </row>
    <row r="143" spans="1:65" s="2" customFormat="1" ht="13.8" customHeight="1">
      <c r="A143" s="29"/>
      <c r="B143" s="141"/>
      <c r="C143" s="156" t="s">
        <v>206</v>
      </c>
      <c r="D143" s="156" t="s">
        <v>172</v>
      </c>
      <c r="E143" s="157" t="s">
        <v>854</v>
      </c>
      <c r="F143" s="158" t="s">
        <v>855</v>
      </c>
      <c r="G143" s="159" t="s">
        <v>139</v>
      </c>
      <c r="H143" s="160">
        <v>4</v>
      </c>
      <c r="I143" s="161"/>
      <c r="J143" s="162">
        <f t="shared" si="10"/>
        <v>0</v>
      </c>
      <c r="K143" s="163"/>
      <c r="L143" s="164"/>
      <c r="M143" s="165" t="s">
        <v>1</v>
      </c>
      <c r="N143" s="166" t="s">
        <v>42</v>
      </c>
      <c r="O143" s="55"/>
      <c r="P143" s="152">
        <f t="shared" si="11"/>
        <v>0</v>
      </c>
      <c r="Q143" s="152">
        <v>1E-4</v>
      </c>
      <c r="R143" s="152">
        <f t="shared" si="12"/>
        <v>4.0000000000000002E-4</v>
      </c>
      <c r="S143" s="152">
        <v>0</v>
      </c>
      <c r="T143" s="153">
        <f t="shared" si="13"/>
        <v>0</v>
      </c>
      <c r="U143" s="29"/>
      <c r="V143" s="29"/>
      <c r="W143" s="29"/>
      <c r="X143" s="29"/>
      <c r="Y143" s="29"/>
      <c r="Z143" s="29"/>
      <c r="AA143" s="29"/>
      <c r="AB143" s="29"/>
      <c r="AC143" s="29"/>
      <c r="AD143" s="29"/>
      <c r="AE143" s="29"/>
      <c r="AR143" s="154" t="s">
        <v>696</v>
      </c>
      <c r="AT143" s="154" t="s">
        <v>172</v>
      </c>
      <c r="AU143" s="154" t="s">
        <v>141</v>
      </c>
      <c r="AY143" s="14" t="s">
        <v>133</v>
      </c>
      <c r="BE143" s="155">
        <f t="shared" si="14"/>
        <v>0</v>
      </c>
      <c r="BF143" s="155">
        <f t="shared" si="15"/>
        <v>0</v>
      </c>
      <c r="BG143" s="155">
        <f t="shared" si="16"/>
        <v>0</v>
      </c>
      <c r="BH143" s="155">
        <f t="shared" si="17"/>
        <v>0</v>
      </c>
      <c r="BI143" s="155">
        <f t="shared" si="18"/>
        <v>0</v>
      </c>
      <c r="BJ143" s="14" t="s">
        <v>141</v>
      </c>
      <c r="BK143" s="155">
        <f t="shared" si="19"/>
        <v>0</v>
      </c>
      <c r="BL143" s="14" t="s">
        <v>696</v>
      </c>
      <c r="BM143" s="154" t="s">
        <v>856</v>
      </c>
    </row>
    <row r="144" spans="1:65" s="2" customFormat="1" ht="22.2" customHeight="1">
      <c r="A144" s="29"/>
      <c r="B144" s="141"/>
      <c r="C144" s="142" t="s">
        <v>210</v>
      </c>
      <c r="D144" s="142" t="s">
        <v>136</v>
      </c>
      <c r="E144" s="143" t="s">
        <v>857</v>
      </c>
      <c r="F144" s="144" t="s">
        <v>858</v>
      </c>
      <c r="G144" s="145" t="s">
        <v>139</v>
      </c>
      <c r="H144" s="146">
        <v>4</v>
      </c>
      <c r="I144" s="147"/>
      <c r="J144" s="148">
        <f t="shared" si="10"/>
        <v>0</v>
      </c>
      <c r="K144" s="149"/>
      <c r="L144" s="30"/>
      <c r="M144" s="150" t="s">
        <v>1</v>
      </c>
      <c r="N144" s="151" t="s">
        <v>42</v>
      </c>
      <c r="O144" s="55"/>
      <c r="P144" s="152">
        <f t="shared" si="11"/>
        <v>0</v>
      </c>
      <c r="Q144" s="152">
        <v>0</v>
      </c>
      <c r="R144" s="152">
        <f t="shared" si="12"/>
        <v>0</v>
      </c>
      <c r="S144" s="152">
        <v>0</v>
      </c>
      <c r="T144" s="153">
        <f t="shared" si="13"/>
        <v>0</v>
      </c>
      <c r="U144" s="29"/>
      <c r="V144" s="29"/>
      <c r="W144" s="29"/>
      <c r="X144" s="29"/>
      <c r="Y144" s="29"/>
      <c r="Z144" s="29"/>
      <c r="AA144" s="29"/>
      <c r="AB144" s="29"/>
      <c r="AC144" s="29"/>
      <c r="AD144" s="29"/>
      <c r="AE144" s="29"/>
      <c r="AR144" s="154" t="s">
        <v>406</v>
      </c>
      <c r="AT144" s="154" t="s">
        <v>136</v>
      </c>
      <c r="AU144" s="154" t="s">
        <v>141</v>
      </c>
      <c r="AY144" s="14" t="s">
        <v>133</v>
      </c>
      <c r="BE144" s="155">
        <f t="shared" si="14"/>
        <v>0</v>
      </c>
      <c r="BF144" s="155">
        <f t="shared" si="15"/>
        <v>0</v>
      </c>
      <c r="BG144" s="155">
        <f t="shared" si="16"/>
        <v>0</v>
      </c>
      <c r="BH144" s="155">
        <f t="shared" si="17"/>
        <v>0</v>
      </c>
      <c r="BI144" s="155">
        <f t="shared" si="18"/>
        <v>0</v>
      </c>
      <c r="BJ144" s="14" t="s">
        <v>141</v>
      </c>
      <c r="BK144" s="155">
        <f t="shared" si="19"/>
        <v>0</v>
      </c>
      <c r="BL144" s="14" t="s">
        <v>406</v>
      </c>
      <c r="BM144" s="154" t="s">
        <v>859</v>
      </c>
    </row>
    <row r="145" spans="1:65" s="2" customFormat="1" ht="13.8" customHeight="1">
      <c r="A145" s="29"/>
      <c r="B145" s="141"/>
      <c r="C145" s="156" t="s">
        <v>214</v>
      </c>
      <c r="D145" s="156" t="s">
        <v>172</v>
      </c>
      <c r="E145" s="157" t="s">
        <v>860</v>
      </c>
      <c r="F145" s="158" t="s">
        <v>861</v>
      </c>
      <c r="G145" s="159" t="s">
        <v>139</v>
      </c>
      <c r="H145" s="160">
        <v>4</v>
      </c>
      <c r="I145" s="161"/>
      <c r="J145" s="162">
        <f t="shared" si="10"/>
        <v>0</v>
      </c>
      <c r="K145" s="163"/>
      <c r="L145" s="164"/>
      <c r="M145" s="165" t="s">
        <v>1</v>
      </c>
      <c r="N145" s="166" t="s">
        <v>42</v>
      </c>
      <c r="O145" s="55"/>
      <c r="P145" s="152">
        <f t="shared" si="11"/>
        <v>0</v>
      </c>
      <c r="Q145" s="152">
        <v>5.0000000000000002E-5</v>
      </c>
      <c r="R145" s="152">
        <f t="shared" si="12"/>
        <v>2.0000000000000001E-4</v>
      </c>
      <c r="S145" s="152">
        <v>0</v>
      </c>
      <c r="T145" s="153">
        <f t="shared" si="13"/>
        <v>0</v>
      </c>
      <c r="U145" s="29"/>
      <c r="V145" s="29"/>
      <c r="W145" s="29"/>
      <c r="X145" s="29"/>
      <c r="Y145" s="29"/>
      <c r="Z145" s="29"/>
      <c r="AA145" s="29"/>
      <c r="AB145" s="29"/>
      <c r="AC145" s="29"/>
      <c r="AD145" s="29"/>
      <c r="AE145" s="29"/>
      <c r="AR145" s="154" t="s">
        <v>696</v>
      </c>
      <c r="AT145" s="154" t="s">
        <v>172</v>
      </c>
      <c r="AU145" s="154" t="s">
        <v>141</v>
      </c>
      <c r="AY145" s="14" t="s">
        <v>133</v>
      </c>
      <c r="BE145" s="155">
        <f t="shared" si="14"/>
        <v>0</v>
      </c>
      <c r="BF145" s="155">
        <f t="shared" si="15"/>
        <v>0</v>
      </c>
      <c r="BG145" s="155">
        <f t="shared" si="16"/>
        <v>0</v>
      </c>
      <c r="BH145" s="155">
        <f t="shared" si="17"/>
        <v>0</v>
      </c>
      <c r="BI145" s="155">
        <f t="shared" si="18"/>
        <v>0</v>
      </c>
      <c r="BJ145" s="14" t="s">
        <v>141</v>
      </c>
      <c r="BK145" s="155">
        <f t="shared" si="19"/>
        <v>0</v>
      </c>
      <c r="BL145" s="14" t="s">
        <v>696</v>
      </c>
      <c r="BM145" s="154" t="s">
        <v>862</v>
      </c>
    </row>
    <row r="146" spans="1:65" s="2" customFormat="1" ht="22.2" customHeight="1">
      <c r="A146" s="29"/>
      <c r="B146" s="141"/>
      <c r="C146" s="142" t="s">
        <v>7</v>
      </c>
      <c r="D146" s="142" t="s">
        <v>136</v>
      </c>
      <c r="E146" s="143" t="s">
        <v>863</v>
      </c>
      <c r="F146" s="144" t="s">
        <v>864</v>
      </c>
      <c r="G146" s="145" t="s">
        <v>139</v>
      </c>
      <c r="H146" s="146">
        <v>4</v>
      </c>
      <c r="I146" s="147"/>
      <c r="J146" s="148">
        <f t="shared" si="10"/>
        <v>0</v>
      </c>
      <c r="K146" s="149"/>
      <c r="L146" s="30"/>
      <c r="M146" s="150" t="s">
        <v>1</v>
      </c>
      <c r="N146" s="151" t="s">
        <v>42</v>
      </c>
      <c r="O146" s="55"/>
      <c r="P146" s="152">
        <f t="shared" si="11"/>
        <v>0</v>
      </c>
      <c r="Q146" s="152">
        <v>0</v>
      </c>
      <c r="R146" s="152">
        <f t="shared" si="12"/>
        <v>0</v>
      </c>
      <c r="S146" s="152">
        <v>0</v>
      </c>
      <c r="T146" s="153">
        <f t="shared" si="13"/>
        <v>0</v>
      </c>
      <c r="U146" s="29"/>
      <c r="V146" s="29"/>
      <c r="W146" s="29"/>
      <c r="X146" s="29"/>
      <c r="Y146" s="29"/>
      <c r="Z146" s="29"/>
      <c r="AA146" s="29"/>
      <c r="AB146" s="29"/>
      <c r="AC146" s="29"/>
      <c r="AD146" s="29"/>
      <c r="AE146" s="29"/>
      <c r="AR146" s="154" t="s">
        <v>406</v>
      </c>
      <c r="AT146" s="154" t="s">
        <v>136</v>
      </c>
      <c r="AU146" s="154" t="s">
        <v>141</v>
      </c>
      <c r="AY146" s="14" t="s">
        <v>133</v>
      </c>
      <c r="BE146" s="155">
        <f t="shared" si="14"/>
        <v>0</v>
      </c>
      <c r="BF146" s="155">
        <f t="shared" si="15"/>
        <v>0</v>
      </c>
      <c r="BG146" s="155">
        <f t="shared" si="16"/>
        <v>0</v>
      </c>
      <c r="BH146" s="155">
        <f t="shared" si="17"/>
        <v>0</v>
      </c>
      <c r="BI146" s="155">
        <f t="shared" si="18"/>
        <v>0</v>
      </c>
      <c r="BJ146" s="14" t="s">
        <v>141</v>
      </c>
      <c r="BK146" s="155">
        <f t="shared" si="19"/>
        <v>0</v>
      </c>
      <c r="BL146" s="14" t="s">
        <v>406</v>
      </c>
      <c r="BM146" s="154" t="s">
        <v>865</v>
      </c>
    </row>
    <row r="147" spans="1:65" s="2" customFormat="1" ht="13.8" customHeight="1">
      <c r="A147" s="29"/>
      <c r="B147" s="141"/>
      <c r="C147" s="156" t="s">
        <v>221</v>
      </c>
      <c r="D147" s="156" t="s">
        <v>172</v>
      </c>
      <c r="E147" s="157" t="s">
        <v>866</v>
      </c>
      <c r="F147" s="158" t="s">
        <v>867</v>
      </c>
      <c r="G147" s="159" t="s">
        <v>139</v>
      </c>
      <c r="H147" s="160">
        <v>4</v>
      </c>
      <c r="I147" s="161"/>
      <c r="J147" s="162">
        <f t="shared" si="10"/>
        <v>0</v>
      </c>
      <c r="K147" s="163"/>
      <c r="L147" s="164"/>
      <c r="M147" s="165" t="s">
        <v>1</v>
      </c>
      <c r="N147" s="166" t="s">
        <v>42</v>
      </c>
      <c r="O147" s="55"/>
      <c r="P147" s="152">
        <f t="shared" si="11"/>
        <v>0</v>
      </c>
      <c r="Q147" s="152">
        <v>8.0000000000000007E-5</v>
      </c>
      <c r="R147" s="152">
        <f t="shared" si="12"/>
        <v>3.2000000000000003E-4</v>
      </c>
      <c r="S147" s="152">
        <v>0</v>
      </c>
      <c r="T147" s="153">
        <f t="shared" si="13"/>
        <v>0</v>
      </c>
      <c r="U147" s="29"/>
      <c r="V147" s="29"/>
      <c r="W147" s="29"/>
      <c r="X147" s="29"/>
      <c r="Y147" s="29"/>
      <c r="Z147" s="29"/>
      <c r="AA147" s="29"/>
      <c r="AB147" s="29"/>
      <c r="AC147" s="29"/>
      <c r="AD147" s="29"/>
      <c r="AE147" s="29"/>
      <c r="AR147" s="154" t="s">
        <v>696</v>
      </c>
      <c r="AT147" s="154" t="s">
        <v>172</v>
      </c>
      <c r="AU147" s="154" t="s">
        <v>141</v>
      </c>
      <c r="AY147" s="14" t="s">
        <v>133</v>
      </c>
      <c r="BE147" s="155">
        <f t="shared" si="14"/>
        <v>0</v>
      </c>
      <c r="BF147" s="155">
        <f t="shared" si="15"/>
        <v>0</v>
      </c>
      <c r="BG147" s="155">
        <f t="shared" si="16"/>
        <v>0</v>
      </c>
      <c r="BH147" s="155">
        <f t="shared" si="17"/>
        <v>0</v>
      </c>
      <c r="BI147" s="155">
        <f t="shared" si="18"/>
        <v>0</v>
      </c>
      <c r="BJ147" s="14" t="s">
        <v>141</v>
      </c>
      <c r="BK147" s="155">
        <f t="shared" si="19"/>
        <v>0</v>
      </c>
      <c r="BL147" s="14" t="s">
        <v>696</v>
      </c>
      <c r="BM147" s="154" t="s">
        <v>868</v>
      </c>
    </row>
    <row r="148" spans="1:65" s="2" customFormat="1" ht="22.2" customHeight="1">
      <c r="A148" s="29"/>
      <c r="B148" s="141"/>
      <c r="C148" s="142" t="s">
        <v>226</v>
      </c>
      <c r="D148" s="142" t="s">
        <v>136</v>
      </c>
      <c r="E148" s="143" t="s">
        <v>869</v>
      </c>
      <c r="F148" s="144" t="s">
        <v>870</v>
      </c>
      <c r="G148" s="145" t="s">
        <v>139</v>
      </c>
      <c r="H148" s="146">
        <v>12</v>
      </c>
      <c r="I148" s="147"/>
      <c r="J148" s="148">
        <f t="shared" si="10"/>
        <v>0</v>
      </c>
      <c r="K148" s="149"/>
      <c r="L148" s="30"/>
      <c r="M148" s="150" t="s">
        <v>1</v>
      </c>
      <c r="N148" s="151" t="s">
        <v>42</v>
      </c>
      <c r="O148" s="55"/>
      <c r="P148" s="152">
        <f t="shared" si="11"/>
        <v>0</v>
      </c>
      <c r="Q148" s="152">
        <v>0</v>
      </c>
      <c r="R148" s="152">
        <f t="shared" si="12"/>
        <v>0</v>
      </c>
      <c r="S148" s="152">
        <v>0</v>
      </c>
      <c r="T148" s="153">
        <f t="shared" si="13"/>
        <v>0</v>
      </c>
      <c r="U148" s="29"/>
      <c r="V148" s="29"/>
      <c r="W148" s="29"/>
      <c r="X148" s="29"/>
      <c r="Y148" s="29"/>
      <c r="Z148" s="29"/>
      <c r="AA148" s="29"/>
      <c r="AB148" s="29"/>
      <c r="AC148" s="29"/>
      <c r="AD148" s="29"/>
      <c r="AE148" s="29"/>
      <c r="AR148" s="154" t="s">
        <v>406</v>
      </c>
      <c r="AT148" s="154" t="s">
        <v>136</v>
      </c>
      <c r="AU148" s="154" t="s">
        <v>141</v>
      </c>
      <c r="AY148" s="14" t="s">
        <v>133</v>
      </c>
      <c r="BE148" s="155">
        <f t="shared" si="14"/>
        <v>0</v>
      </c>
      <c r="BF148" s="155">
        <f t="shared" si="15"/>
        <v>0</v>
      </c>
      <c r="BG148" s="155">
        <f t="shared" si="16"/>
        <v>0</v>
      </c>
      <c r="BH148" s="155">
        <f t="shared" si="17"/>
        <v>0</v>
      </c>
      <c r="BI148" s="155">
        <f t="shared" si="18"/>
        <v>0</v>
      </c>
      <c r="BJ148" s="14" t="s">
        <v>141</v>
      </c>
      <c r="BK148" s="155">
        <f t="shared" si="19"/>
        <v>0</v>
      </c>
      <c r="BL148" s="14" t="s">
        <v>406</v>
      </c>
      <c r="BM148" s="154" t="s">
        <v>871</v>
      </c>
    </row>
    <row r="149" spans="1:65" s="2" customFormat="1" ht="13.8" customHeight="1">
      <c r="A149" s="29"/>
      <c r="B149" s="141"/>
      <c r="C149" s="156" t="s">
        <v>230</v>
      </c>
      <c r="D149" s="156" t="s">
        <v>172</v>
      </c>
      <c r="E149" s="157" t="s">
        <v>872</v>
      </c>
      <c r="F149" s="158" t="s">
        <v>873</v>
      </c>
      <c r="G149" s="159" t="s">
        <v>139</v>
      </c>
      <c r="H149" s="160">
        <v>4</v>
      </c>
      <c r="I149" s="161"/>
      <c r="J149" s="162">
        <f t="shared" si="10"/>
        <v>0</v>
      </c>
      <c r="K149" s="163"/>
      <c r="L149" s="164"/>
      <c r="M149" s="165" t="s">
        <v>1</v>
      </c>
      <c r="N149" s="166" t="s">
        <v>42</v>
      </c>
      <c r="O149" s="55"/>
      <c r="P149" s="152">
        <f t="shared" si="11"/>
        <v>0</v>
      </c>
      <c r="Q149" s="152">
        <v>2.2000000000000001E-3</v>
      </c>
      <c r="R149" s="152">
        <f t="shared" si="12"/>
        <v>8.8000000000000005E-3</v>
      </c>
      <c r="S149" s="152">
        <v>0</v>
      </c>
      <c r="T149" s="153">
        <f t="shared" si="13"/>
        <v>0</v>
      </c>
      <c r="U149" s="29"/>
      <c r="V149" s="29"/>
      <c r="W149" s="29"/>
      <c r="X149" s="29"/>
      <c r="Y149" s="29"/>
      <c r="Z149" s="29"/>
      <c r="AA149" s="29"/>
      <c r="AB149" s="29"/>
      <c r="AC149" s="29"/>
      <c r="AD149" s="29"/>
      <c r="AE149" s="29"/>
      <c r="AR149" s="154" t="s">
        <v>696</v>
      </c>
      <c r="AT149" s="154" t="s">
        <v>172</v>
      </c>
      <c r="AU149" s="154" t="s">
        <v>141</v>
      </c>
      <c r="AY149" s="14" t="s">
        <v>133</v>
      </c>
      <c r="BE149" s="155">
        <f t="shared" si="14"/>
        <v>0</v>
      </c>
      <c r="BF149" s="155">
        <f t="shared" si="15"/>
        <v>0</v>
      </c>
      <c r="BG149" s="155">
        <f t="shared" si="16"/>
        <v>0</v>
      </c>
      <c r="BH149" s="155">
        <f t="shared" si="17"/>
        <v>0</v>
      </c>
      <c r="BI149" s="155">
        <f t="shared" si="18"/>
        <v>0</v>
      </c>
      <c r="BJ149" s="14" t="s">
        <v>141</v>
      </c>
      <c r="BK149" s="155">
        <f t="shared" si="19"/>
        <v>0</v>
      </c>
      <c r="BL149" s="14" t="s">
        <v>696</v>
      </c>
      <c r="BM149" s="154" t="s">
        <v>874</v>
      </c>
    </row>
    <row r="150" spans="1:65" s="2" customFormat="1" ht="13.8" customHeight="1">
      <c r="A150" s="29"/>
      <c r="B150" s="141"/>
      <c r="C150" s="156" t="s">
        <v>234</v>
      </c>
      <c r="D150" s="156" t="s">
        <v>172</v>
      </c>
      <c r="E150" s="157" t="s">
        <v>875</v>
      </c>
      <c r="F150" s="158" t="s">
        <v>876</v>
      </c>
      <c r="G150" s="159" t="s">
        <v>139</v>
      </c>
      <c r="H150" s="160">
        <v>4</v>
      </c>
      <c r="I150" s="161"/>
      <c r="J150" s="162">
        <f t="shared" si="10"/>
        <v>0</v>
      </c>
      <c r="K150" s="163"/>
      <c r="L150" s="164"/>
      <c r="M150" s="165" t="s">
        <v>1</v>
      </c>
      <c r="N150" s="166" t="s">
        <v>42</v>
      </c>
      <c r="O150" s="55"/>
      <c r="P150" s="152">
        <f t="shared" si="11"/>
        <v>0</v>
      </c>
      <c r="Q150" s="152">
        <v>2.7999999999999998E-4</v>
      </c>
      <c r="R150" s="152">
        <f t="shared" si="12"/>
        <v>1.1199999999999999E-3</v>
      </c>
      <c r="S150" s="152">
        <v>0</v>
      </c>
      <c r="T150" s="153">
        <f t="shared" si="13"/>
        <v>0</v>
      </c>
      <c r="U150" s="29"/>
      <c r="V150" s="29"/>
      <c r="W150" s="29"/>
      <c r="X150" s="29"/>
      <c r="Y150" s="29"/>
      <c r="Z150" s="29"/>
      <c r="AA150" s="29"/>
      <c r="AB150" s="29"/>
      <c r="AC150" s="29"/>
      <c r="AD150" s="29"/>
      <c r="AE150" s="29"/>
      <c r="AR150" s="154" t="s">
        <v>696</v>
      </c>
      <c r="AT150" s="154" t="s">
        <v>172</v>
      </c>
      <c r="AU150" s="154" t="s">
        <v>141</v>
      </c>
      <c r="AY150" s="14" t="s">
        <v>133</v>
      </c>
      <c r="BE150" s="155">
        <f t="shared" si="14"/>
        <v>0</v>
      </c>
      <c r="BF150" s="155">
        <f t="shared" si="15"/>
        <v>0</v>
      </c>
      <c r="BG150" s="155">
        <f t="shared" si="16"/>
        <v>0</v>
      </c>
      <c r="BH150" s="155">
        <f t="shared" si="17"/>
        <v>0</v>
      </c>
      <c r="BI150" s="155">
        <f t="shared" si="18"/>
        <v>0</v>
      </c>
      <c r="BJ150" s="14" t="s">
        <v>141</v>
      </c>
      <c r="BK150" s="155">
        <f t="shared" si="19"/>
        <v>0</v>
      </c>
      <c r="BL150" s="14" t="s">
        <v>696</v>
      </c>
      <c r="BM150" s="154" t="s">
        <v>877</v>
      </c>
    </row>
    <row r="151" spans="1:65" s="2" customFormat="1" ht="13.8" customHeight="1">
      <c r="A151" s="29"/>
      <c r="B151" s="141"/>
      <c r="C151" s="156" t="s">
        <v>238</v>
      </c>
      <c r="D151" s="156" t="s">
        <v>172</v>
      </c>
      <c r="E151" s="157" t="s">
        <v>878</v>
      </c>
      <c r="F151" s="158" t="s">
        <v>879</v>
      </c>
      <c r="G151" s="159" t="s">
        <v>139</v>
      </c>
      <c r="H151" s="160">
        <v>4</v>
      </c>
      <c r="I151" s="161"/>
      <c r="J151" s="162">
        <f t="shared" si="10"/>
        <v>0</v>
      </c>
      <c r="K151" s="163"/>
      <c r="L151" s="164"/>
      <c r="M151" s="165" t="s">
        <v>1</v>
      </c>
      <c r="N151" s="166" t="s">
        <v>42</v>
      </c>
      <c r="O151" s="55"/>
      <c r="P151" s="152">
        <f t="shared" si="11"/>
        <v>0</v>
      </c>
      <c r="Q151" s="152">
        <v>6.2E-4</v>
      </c>
      <c r="R151" s="152">
        <f t="shared" si="12"/>
        <v>2.48E-3</v>
      </c>
      <c r="S151" s="152">
        <v>0</v>
      </c>
      <c r="T151" s="153">
        <f t="shared" si="13"/>
        <v>0</v>
      </c>
      <c r="U151" s="29"/>
      <c r="V151" s="29"/>
      <c r="W151" s="29"/>
      <c r="X151" s="29"/>
      <c r="Y151" s="29"/>
      <c r="Z151" s="29"/>
      <c r="AA151" s="29"/>
      <c r="AB151" s="29"/>
      <c r="AC151" s="29"/>
      <c r="AD151" s="29"/>
      <c r="AE151" s="29"/>
      <c r="AR151" s="154" t="s">
        <v>696</v>
      </c>
      <c r="AT151" s="154" t="s">
        <v>172</v>
      </c>
      <c r="AU151" s="154" t="s">
        <v>141</v>
      </c>
      <c r="AY151" s="14" t="s">
        <v>133</v>
      </c>
      <c r="BE151" s="155">
        <f t="shared" si="14"/>
        <v>0</v>
      </c>
      <c r="BF151" s="155">
        <f t="shared" si="15"/>
        <v>0</v>
      </c>
      <c r="BG151" s="155">
        <f t="shared" si="16"/>
        <v>0</v>
      </c>
      <c r="BH151" s="155">
        <f t="shared" si="17"/>
        <v>0</v>
      </c>
      <c r="BI151" s="155">
        <f t="shared" si="18"/>
        <v>0</v>
      </c>
      <c r="BJ151" s="14" t="s">
        <v>141</v>
      </c>
      <c r="BK151" s="155">
        <f t="shared" si="19"/>
        <v>0</v>
      </c>
      <c r="BL151" s="14" t="s">
        <v>696</v>
      </c>
      <c r="BM151" s="154" t="s">
        <v>880</v>
      </c>
    </row>
    <row r="152" spans="1:65" s="2" customFormat="1" ht="13.8" customHeight="1">
      <c r="A152" s="29"/>
      <c r="B152" s="141"/>
      <c r="C152" s="142" t="s">
        <v>242</v>
      </c>
      <c r="D152" s="142" t="s">
        <v>136</v>
      </c>
      <c r="E152" s="143" t="s">
        <v>881</v>
      </c>
      <c r="F152" s="144" t="s">
        <v>882</v>
      </c>
      <c r="G152" s="145" t="s">
        <v>139</v>
      </c>
      <c r="H152" s="146">
        <v>4</v>
      </c>
      <c r="I152" s="147"/>
      <c r="J152" s="148">
        <f t="shared" si="10"/>
        <v>0</v>
      </c>
      <c r="K152" s="149"/>
      <c r="L152" s="30"/>
      <c r="M152" s="150" t="s">
        <v>1</v>
      </c>
      <c r="N152" s="151" t="s">
        <v>42</v>
      </c>
      <c r="O152" s="55"/>
      <c r="P152" s="152">
        <f t="shared" si="11"/>
        <v>0</v>
      </c>
      <c r="Q152" s="152">
        <v>0</v>
      </c>
      <c r="R152" s="152">
        <f t="shared" si="12"/>
        <v>0</v>
      </c>
      <c r="S152" s="152">
        <v>0</v>
      </c>
      <c r="T152" s="153">
        <f t="shared" si="13"/>
        <v>0</v>
      </c>
      <c r="U152" s="29"/>
      <c r="V152" s="29"/>
      <c r="W152" s="29"/>
      <c r="X152" s="29"/>
      <c r="Y152" s="29"/>
      <c r="Z152" s="29"/>
      <c r="AA152" s="29"/>
      <c r="AB152" s="29"/>
      <c r="AC152" s="29"/>
      <c r="AD152" s="29"/>
      <c r="AE152" s="29"/>
      <c r="AR152" s="154" t="s">
        <v>406</v>
      </c>
      <c r="AT152" s="154" t="s">
        <v>136</v>
      </c>
      <c r="AU152" s="154" t="s">
        <v>141</v>
      </c>
      <c r="AY152" s="14" t="s">
        <v>133</v>
      </c>
      <c r="BE152" s="155">
        <f t="shared" si="14"/>
        <v>0</v>
      </c>
      <c r="BF152" s="155">
        <f t="shared" si="15"/>
        <v>0</v>
      </c>
      <c r="BG152" s="155">
        <f t="shared" si="16"/>
        <v>0</v>
      </c>
      <c r="BH152" s="155">
        <f t="shared" si="17"/>
        <v>0</v>
      </c>
      <c r="BI152" s="155">
        <f t="shared" si="18"/>
        <v>0</v>
      </c>
      <c r="BJ152" s="14" t="s">
        <v>141</v>
      </c>
      <c r="BK152" s="155">
        <f t="shared" si="19"/>
        <v>0</v>
      </c>
      <c r="BL152" s="14" t="s">
        <v>406</v>
      </c>
      <c r="BM152" s="154" t="s">
        <v>883</v>
      </c>
    </row>
    <row r="153" spans="1:65" s="2" customFormat="1" ht="13.8" customHeight="1">
      <c r="A153" s="29"/>
      <c r="B153" s="141"/>
      <c r="C153" s="142" t="s">
        <v>246</v>
      </c>
      <c r="D153" s="142" t="s">
        <v>136</v>
      </c>
      <c r="E153" s="143" t="s">
        <v>884</v>
      </c>
      <c r="F153" s="144" t="s">
        <v>885</v>
      </c>
      <c r="G153" s="145" t="s">
        <v>139</v>
      </c>
      <c r="H153" s="146">
        <v>8</v>
      </c>
      <c r="I153" s="147"/>
      <c r="J153" s="148">
        <f t="shared" si="10"/>
        <v>0</v>
      </c>
      <c r="K153" s="149"/>
      <c r="L153" s="30"/>
      <c r="M153" s="150" t="s">
        <v>1</v>
      </c>
      <c r="N153" s="151" t="s">
        <v>42</v>
      </c>
      <c r="O153" s="55"/>
      <c r="P153" s="152">
        <f t="shared" si="11"/>
        <v>0</v>
      </c>
      <c r="Q153" s="152">
        <v>0</v>
      </c>
      <c r="R153" s="152">
        <f t="shared" si="12"/>
        <v>0</v>
      </c>
      <c r="S153" s="152">
        <v>0</v>
      </c>
      <c r="T153" s="153">
        <f t="shared" si="13"/>
        <v>0</v>
      </c>
      <c r="U153" s="29"/>
      <c r="V153" s="29"/>
      <c r="W153" s="29"/>
      <c r="X153" s="29"/>
      <c r="Y153" s="29"/>
      <c r="Z153" s="29"/>
      <c r="AA153" s="29"/>
      <c r="AB153" s="29"/>
      <c r="AC153" s="29"/>
      <c r="AD153" s="29"/>
      <c r="AE153" s="29"/>
      <c r="AR153" s="154" t="s">
        <v>406</v>
      </c>
      <c r="AT153" s="154" t="s">
        <v>136</v>
      </c>
      <c r="AU153" s="154" t="s">
        <v>141</v>
      </c>
      <c r="AY153" s="14" t="s">
        <v>133</v>
      </c>
      <c r="BE153" s="155">
        <f t="shared" si="14"/>
        <v>0</v>
      </c>
      <c r="BF153" s="155">
        <f t="shared" si="15"/>
        <v>0</v>
      </c>
      <c r="BG153" s="155">
        <f t="shared" si="16"/>
        <v>0</v>
      </c>
      <c r="BH153" s="155">
        <f t="shared" si="17"/>
        <v>0</v>
      </c>
      <c r="BI153" s="155">
        <f t="shared" si="18"/>
        <v>0</v>
      </c>
      <c r="BJ153" s="14" t="s">
        <v>141</v>
      </c>
      <c r="BK153" s="155">
        <f t="shared" si="19"/>
        <v>0</v>
      </c>
      <c r="BL153" s="14" t="s">
        <v>406</v>
      </c>
      <c r="BM153" s="154" t="s">
        <v>886</v>
      </c>
    </row>
    <row r="154" spans="1:65" s="2" customFormat="1" ht="22.2" customHeight="1">
      <c r="A154" s="29"/>
      <c r="B154" s="141"/>
      <c r="C154" s="142" t="s">
        <v>250</v>
      </c>
      <c r="D154" s="142" t="s">
        <v>136</v>
      </c>
      <c r="E154" s="143" t="s">
        <v>887</v>
      </c>
      <c r="F154" s="144" t="s">
        <v>888</v>
      </c>
      <c r="G154" s="145" t="s">
        <v>149</v>
      </c>
      <c r="H154" s="146">
        <v>20</v>
      </c>
      <c r="I154" s="147"/>
      <c r="J154" s="148">
        <f t="shared" si="10"/>
        <v>0</v>
      </c>
      <c r="K154" s="149"/>
      <c r="L154" s="30"/>
      <c r="M154" s="150" t="s">
        <v>1</v>
      </c>
      <c r="N154" s="151" t="s">
        <v>42</v>
      </c>
      <c r="O154" s="55"/>
      <c r="P154" s="152">
        <f t="shared" si="11"/>
        <v>0</v>
      </c>
      <c r="Q154" s="152">
        <v>0</v>
      </c>
      <c r="R154" s="152">
        <f t="shared" si="12"/>
        <v>0</v>
      </c>
      <c r="S154" s="152">
        <v>0</v>
      </c>
      <c r="T154" s="153">
        <f t="shared" si="13"/>
        <v>0</v>
      </c>
      <c r="U154" s="29"/>
      <c r="V154" s="29"/>
      <c r="W154" s="29"/>
      <c r="X154" s="29"/>
      <c r="Y154" s="29"/>
      <c r="Z154" s="29"/>
      <c r="AA154" s="29"/>
      <c r="AB154" s="29"/>
      <c r="AC154" s="29"/>
      <c r="AD154" s="29"/>
      <c r="AE154" s="29"/>
      <c r="AR154" s="154" t="s">
        <v>406</v>
      </c>
      <c r="AT154" s="154" t="s">
        <v>136</v>
      </c>
      <c r="AU154" s="154" t="s">
        <v>141</v>
      </c>
      <c r="AY154" s="14" t="s">
        <v>133</v>
      </c>
      <c r="BE154" s="155">
        <f t="shared" si="14"/>
        <v>0</v>
      </c>
      <c r="BF154" s="155">
        <f t="shared" si="15"/>
        <v>0</v>
      </c>
      <c r="BG154" s="155">
        <f t="shared" si="16"/>
        <v>0</v>
      </c>
      <c r="BH154" s="155">
        <f t="shared" si="17"/>
        <v>0</v>
      </c>
      <c r="BI154" s="155">
        <f t="shared" si="18"/>
        <v>0</v>
      </c>
      <c r="BJ154" s="14" t="s">
        <v>141</v>
      </c>
      <c r="BK154" s="155">
        <f t="shared" si="19"/>
        <v>0</v>
      </c>
      <c r="BL154" s="14" t="s">
        <v>406</v>
      </c>
      <c r="BM154" s="154" t="s">
        <v>889</v>
      </c>
    </row>
    <row r="155" spans="1:65" s="2" customFormat="1" ht="13.8" customHeight="1">
      <c r="A155" s="29"/>
      <c r="B155" s="141"/>
      <c r="C155" s="156" t="s">
        <v>254</v>
      </c>
      <c r="D155" s="156" t="s">
        <v>172</v>
      </c>
      <c r="E155" s="157" t="s">
        <v>890</v>
      </c>
      <c r="F155" s="158" t="s">
        <v>891</v>
      </c>
      <c r="G155" s="159" t="s">
        <v>149</v>
      </c>
      <c r="H155" s="160">
        <v>21</v>
      </c>
      <c r="I155" s="161"/>
      <c r="J155" s="162">
        <f t="shared" si="10"/>
        <v>0</v>
      </c>
      <c r="K155" s="163"/>
      <c r="L155" s="164"/>
      <c r="M155" s="165" t="s">
        <v>1</v>
      </c>
      <c r="N155" s="166" t="s">
        <v>42</v>
      </c>
      <c r="O155" s="55"/>
      <c r="P155" s="152">
        <f t="shared" si="11"/>
        <v>0</v>
      </c>
      <c r="Q155" s="152">
        <v>1.2E-4</v>
      </c>
      <c r="R155" s="152">
        <f t="shared" si="12"/>
        <v>2.5200000000000001E-3</v>
      </c>
      <c r="S155" s="152">
        <v>0</v>
      </c>
      <c r="T155" s="153">
        <f t="shared" si="13"/>
        <v>0</v>
      </c>
      <c r="U155" s="29"/>
      <c r="V155" s="29"/>
      <c r="W155" s="29"/>
      <c r="X155" s="29"/>
      <c r="Y155" s="29"/>
      <c r="Z155" s="29"/>
      <c r="AA155" s="29"/>
      <c r="AB155" s="29"/>
      <c r="AC155" s="29"/>
      <c r="AD155" s="29"/>
      <c r="AE155" s="29"/>
      <c r="AR155" s="154" t="s">
        <v>696</v>
      </c>
      <c r="AT155" s="154" t="s">
        <v>172</v>
      </c>
      <c r="AU155" s="154" t="s">
        <v>141</v>
      </c>
      <c r="AY155" s="14" t="s">
        <v>133</v>
      </c>
      <c r="BE155" s="155">
        <f t="shared" si="14"/>
        <v>0</v>
      </c>
      <c r="BF155" s="155">
        <f t="shared" si="15"/>
        <v>0</v>
      </c>
      <c r="BG155" s="155">
        <f t="shared" si="16"/>
        <v>0</v>
      </c>
      <c r="BH155" s="155">
        <f t="shared" si="17"/>
        <v>0</v>
      </c>
      <c r="BI155" s="155">
        <f t="shared" si="18"/>
        <v>0</v>
      </c>
      <c r="BJ155" s="14" t="s">
        <v>141</v>
      </c>
      <c r="BK155" s="155">
        <f t="shared" si="19"/>
        <v>0</v>
      </c>
      <c r="BL155" s="14" t="s">
        <v>696</v>
      </c>
      <c r="BM155" s="154" t="s">
        <v>892</v>
      </c>
    </row>
    <row r="156" spans="1:65" s="2" customFormat="1" ht="22.2" customHeight="1">
      <c r="A156" s="29"/>
      <c r="B156" s="141"/>
      <c r="C156" s="142" t="s">
        <v>261</v>
      </c>
      <c r="D156" s="142" t="s">
        <v>136</v>
      </c>
      <c r="E156" s="143" t="s">
        <v>893</v>
      </c>
      <c r="F156" s="144" t="s">
        <v>894</v>
      </c>
      <c r="G156" s="145" t="s">
        <v>149</v>
      </c>
      <c r="H156" s="146">
        <v>40</v>
      </c>
      <c r="I156" s="147"/>
      <c r="J156" s="148">
        <f t="shared" si="10"/>
        <v>0</v>
      </c>
      <c r="K156" s="149"/>
      <c r="L156" s="30"/>
      <c r="M156" s="150" t="s">
        <v>1</v>
      </c>
      <c r="N156" s="151" t="s">
        <v>42</v>
      </c>
      <c r="O156" s="55"/>
      <c r="P156" s="152">
        <f t="shared" si="11"/>
        <v>0</v>
      </c>
      <c r="Q156" s="152">
        <v>0</v>
      </c>
      <c r="R156" s="152">
        <f t="shared" si="12"/>
        <v>0</v>
      </c>
      <c r="S156" s="152">
        <v>0</v>
      </c>
      <c r="T156" s="153">
        <f t="shared" si="13"/>
        <v>0</v>
      </c>
      <c r="U156" s="29"/>
      <c r="V156" s="29"/>
      <c r="W156" s="29"/>
      <c r="X156" s="29"/>
      <c r="Y156" s="29"/>
      <c r="Z156" s="29"/>
      <c r="AA156" s="29"/>
      <c r="AB156" s="29"/>
      <c r="AC156" s="29"/>
      <c r="AD156" s="29"/>
      <c r="AE156" s="29"/>
      <c r="AR156" s="154" t="s">
        <v>406</v>
      </c>
      <c r="AT156" s="154" t="s">
        <v>136</v>
      </c>
      <c r="AU156" s="154" t="s">
        <v>141</v>
      </c>
      <c r="AY156" s="14" t="s">
        <v>133</v>
      </c>
      <c r="BE156" s="155">
        <f t="shared" si="14"/>
        <v>0</v>
      </c>
      <c r="BF156" s="155">
        <f t="shared" si="15"/>
        <v>0</v>
      </c>
      <c r="BG156" s="155">
        <f t="shared" si="16"/>
        <v>0</v>
      </c>
      <c r="BH156" s="155">
        <f t="shared" si="17"/>
        <v>0</v>
      </c>
      <c r="BI156" s="155">
        <f t="shared" si="18"/>
        <v>0</v>
      </c>
      <c r="BJ156" s="14" t="s">
        <v>141</v>
      </c>
      <c r="BK156" s="155">
        <f t="shared" si="19"/>
        <v>0</v>
      </c>
      <c r="BL156" s="14" t="s">
        <v>406</v>
      </c>
      <c r="BM156" s="154" t="s">
        <v>895</v>
      </c>
    </row>
    <row r="157" spans="1:65" s="2" customFormat="1" ht="13.8" customHeight="1">
      <c r="A157" s="29"/>
      <c r="B157" s="141"/>
      <c r="C157" s="156" t="s">
        <v>269</v>
      </c>
      <c r="D157" s="156" t="s">
        <v>172</v>
      </c>
      <c r="E157" s="157" t="s">
        <v>896</v>
      </c>
      <c r="F157" s="158" t="s">
        <v>897</v>
      </c>
      <c r="G157" s="159" t="s">
        <v>149</v>
      </c>
      <c r="H157" s="160">
        <v>42</v>
      </c>
      <c r="I157" s="161"/>
      <c r="J157" s="162">
        <f t="shared" si="10"/>
        <v>0</v>
      </c>
      <c r="K157" s="163"/>
      <c r="L157" s="164"/>
      <c r="M157" s="165" t="s">
        <v>1</v>
      </c>
      <c r="N157" s="166" t="s">
        <v>42</v>
      </c>
      <c r="O157" s="55"/>
      <c r="P157" s="152">
        <f t="shared" si="11"/>
        <v>0</v>
      </c>
      <c r="Q157" s="152">
        <v>1.3999999999999999E-4</v>
      </c>
      <c r="R157" s="152">
        <f t="shared" si="12"/>
        <v>5.8799999999999998E-3</v>
      </c>
      <c r="S157" s="152">
        <v>0</v>
      </c>
      <c r="T157" s="153">
        <f t="shared" si="13"/>
        <v>0</v>
      </c>
      <c r="U157" s="29"/>
      <c r="V157" s="29"/>
      <c r="W157" s="29"/>
      <c r="X157" s="29"/>
      <c r="Y157" s="29"/>
      <c r="Z157" s="29"/>
      <c r="AA157" s="29"/>
      <c r="AB157" s="29"/>
      <c r="AC157" s="29"/>
      <c r="AD157" s="29"/>
      <c r="AE157" s="29"/>
      <c r="AR157" s="154" t="s">
        <v>696</v>
      </c>
      <c r="AT157" s="154" t="s">
        <v>172</v>
      </c>
      <c r="AU157" s="154" t="s">
        <v>141</v>
      </c>
      <c r="AY157" s="14" t="s">
        <v>133</v>
      </c>
      <c r="BE157" s="155">
        <f t="shared" si="14"/>
        <v>0</v>
      </c>
      <c r="BF157" s="155">
        <f t="shared" si="15"/>
        <v>0</v>
      </c>
      <c r="BG157" s="155">
        <f t="shared" si="16"/>
        <v>0</v>
      </c>
      <c r="BH157" s="155">
        <f t="shared" si="17"/>
        <v>0</v>
      </c>
      <c r="BI157" s="155">
        <f t="shared" si="18"/>
        <v>0</v>
      </c>
      <c r="BJ157" s="14" t="s">
        <v>141</v>
      </c>
      <c r="BK157" s="155">
        <f t="shared" si="19"/>
        <v>0</v>
      </c>
      <c r="BL157" s="14" t="s">
        <v>696</v>
      </c>
      <c r="BM157" s="154" t="s">
        <v>898</v>
      </c>
    </row>
    <row r="158" spans="1:65" s="2" customFormat="1" ht="22.2" customHeight="1">
      <c r="A158" s="29"/>
      <c r="B158" s="141"/>
      <c r="C158" s="142" t="s">
        <v>274</v>
      </c>
      <c r="D158" s="142" t="s">
        <v>136</v>
      </c>
      <c r="E158" s="143" t="s">
        <v>899</v>
      </c>
      <c r="F158" s="144" t="s">
        <v>900</v>
      </c>
      <c r="G158" s="145" t="s">
        <v>149</v>
      </c>
      <c r="H158" s="146">
        <v>16</v>
      </c>
      <c r="I158" s="147"/>
      <c r="J158" s="148">
        <f t="shared" si="10"/>
        <v>0</v>
      </c>
      <c r="K158" s="149"/>
      <c r="L158" s="30"/>
      <c r="M158" s="150" t="s">
        <v>1</v>
      </c>
      <c r="N158" s="151" t="s">
        <v>42</v>
      </c>
      <c r="O158" s="55"/>
      <c r="P158" s="152">
        <f t="shared" si="11"/>
        <v>0</v>
      </c>
      <c r="Q158" s="152">
        <v>0</v>
      </c>
      <c r="R158" s="152">
        <f t="shared" si="12"/>
        <v>0</v>
      </c>
      <c r="S158" s="152">
        <v>0</v>
      </c>
      <c r="T158" s="153">
        <f t="shared" si="13"/>
        <v>0</v>
      </c>
      <c r="U158" s="29"/>
      <c r="V158" s="29"/>
      <c r="W158" s="29"/>
      <c r="X158" s="29"/>
      <c r="Y158" s="29"/>
      <c r="Z158" s="29"/>
      <c r="AA158" s="29"/>
      <c r="AB158" s="29"/>
      <c r="AC158" s="29"/>
      <c r="AD158" s="29"/>
      <c r="AE158" s="29"/>
      <c r="AR158" s="154" t="s">
        <v>406</v>
      </c>
      <c r="AT158" s="154" t="s">
        <v>136</v>
      </c>
      <c r="AU158" s="154" t="s">
        <v>141</v>
      </c>
      <c r="AY158" s="14" t="s">
        <v>133</v>
      </c>
      <c r="BE158" s="155">
        <f t="shared" si="14"/>
        <v>0</v>
      </c>
      <c r="BF158" s="155">
        <f t="shared" si="15"/>
        <v>0</v>
      </c>
      <c r="BG158" s="155">
        <f t="shared" si="16"/>
        <v>0</v>
      </c>
      <c r="BH158" s="155">
        <f t="shared" si="17"/>
        <v>0</v>
      </c>
      <c r="BI158" s="155">
        <f t="shared" si="18"/>
        <v>0</v>
      </c>
      <c r="BJ158" s="14" t="s">
        <v>141</v>
      </c>
      <c r="BK158" s="155">
        <f t="shared" si="19"/>
        <v>0</v>
      </c>
      <c r="BL158" s="14" t="s">
        <v>406</v>
      </c>
      <c r="BM158" s="154" t="s">
        <v>901</v>
      </c>
    </row>
    <row r="159" spans="1:65" s="2" customFormat="1" ht="13.8" customHeight="1">
      <c r="A159" s="29"/>
      <c r="B159" s="141"/>
      <c r="C159" s="156" t="s">
        <v>278</v>
      </c>
      <c r="D159" s="156" t="s">
        <v>172</v>
      </c>
      <c r="E159" s="157" t="s">
        <v>902</v>
      </c>
      <c r="F159" s="158" t="s">
        <v>903</v>
      </c>
      <c r="G159" s="159" t="s">
        <v>149</v>
      </c>
      <c r="H159" s="160">
        <v>16.64</v>
      </c>
      <c r="I159" s="161"/>
      <c r="J159" s="162">
        <f t="shared" si="10"/>
        <v>0</v>
      </c>
      <c r="K159" s="163"/>
      <c r="L159" s="164"/>
      <c r="M159" s="165" t="s">
        <v>1</v>
      </c>
      <c r="N159" s="166" t="s">
        <v>42</v>
      </c>
      <c r="O159" s="55"/>
      <c r="P159" s="152">
        <f t="shared" si="11"/>
        <v>0</v>
      </c>
      <c r="Q159" s="152">
        <v>1.9000000000000001E-4</v>
      </c>
      <c r="R159" s="152">
        <f t="shared" si="12"/>
        <v>3.1616000000000001E-3</v>
      </c>
      <c r="S159" s="152">
        <v>0</v>
      </c>
      <c r="T159" s="153">
        <f t="shared" si="13"/>
        <v>0</v>
      </c>
      <c r="U159" s="29"/>
      <c r="V159" s="29"/>
      <c r="W159" s="29"/>
      <c r="X159" s="29"/>
      <c r="Y159" s="29"/>
      <c r="Z159" s="29"/>
      <c r="AA159" s="29"/>
      <c r="AB159" s="29"/>
      <c r="AC159" s="29"/>
      <c r="AD159" s="29"/>
      <c r="AE159" s="29"/>
      <c r="AR159" s="154" t="s">
        <v>696</v>
      </c>
      <c r="AT159" s="154" t="s">
        <v>172</v>
      </c>
      <c r="AU159" s="154" t="s">
        <v>141</v>
      </c>
      <c r="AY159" s="14" t="s">
        <v>133</v>
      </c>
      <c r="BE159" s="155">
        <f t="shared" si="14"/>
        <v>0</v>
      </c>
      <c r="BF159" s="155">
        <f t="shared" si="15"/>
        <v>0</v>
      </c>
      <c r="BG159" s="155">
        <f t="shared" si="16"/>
        <v>0</v>
      </c>
      <c r="BH159" s="155">
        <f t="shared" si="17"/>
        <v>0</v>
      </c>
      <c r="BI159" s="155">
        <f t="shared" si="18"/>
        <v>0</v>
      </c>
      <c r="BJ159" s="14" t="s">
        <v>141</v>
      </c>
      <c r="BK159" s="155">
        <f t="shared" si="19"/>
        <v>0</v>
      </c>
      <c r="BL159" s="14" t="s">
        <v>696</v>
      </c>
      <c r="BM159" s="154" t="s">
        <v>904</v>
      </c>
    </row>
    <row r="160" spans="1:65" s="2" customFormat="1" ht="13.8" customHeight="1">
      <c r="A160" s="29"/>
      <c r="B160" s="141"/>
      <c r="C160" s="142" t="s">
        <v>282</v>
      </c>
      <c r="D160" s="142" t="s">
        <v>136</v>
      </c>
      <c r="E160" s="143" t="s">
        <v>905</v>
      </c>
      <c r="F160" s="144" t="s">
        <v>906</v>
      </c>
      <c r="G160" s="145" t="s">
        <v>149</v>
      </c>
      <c r="H160" s="146">
        <v>8</v>
      </c>
      <c r="I160" s="147"/>
      <c r="J160" s="148">
        <f t="shared" si="10"/>
        <v>0</v>
      </c>
      <c r="K160" s="149"/>
      <c r="L160" s="30"/>
      <c r="M160" s="150" t="s">
        <v>1</v>
      </c>
      <c r="N160" s="151" t="s">
        <v>42</v>
      </c>
      <c r="O160" s="55"/>
      <c r="P160" s="152">
        <f t="shared" si="11"/>
        <v>0</v>
      </c>
      <c r="Q160" s="152">
        <v>0</v>
      </c>
      <c r="R160" s="152">
        <f t="shared" si="12"/>
        <v>0</v>
      </c>
      <c r="S160" s="152">
        <v>0</v>
      </c>
      <c r="T160" s="153">
        <f t="shared" si="13"/>
        <v>0</v>
      </c>
      <c r="U160" s="29"/>
      <c r="V160" s="29"/>
      <c r="W160" s="29"/>
      <c r="X160" s="29"/>
      <c r="Y160" s="29"/>
      <c r="Z160" s="29"/>
      <c r="AA160" s="29"/>
      <c r="AB160" s="29"/>
      <c r="AC160" s="29"/>
      <c r="AD160" s="29"/>
      <c r="AE160" s="29"/>
      <c r="AR160" s="154" t="s">
        <v>406</v>
      </c>
      <c r="AT160" s="154" t="s">
        <v>136</v>
      </c>
      <c r="AU160" s="154" t="s">
        <v>141</v>
      </c>
      <c r="AY160" s="14" t="s">
        <v>133</v>
      </c>
      <c r="BE160" s="155">
        <f t="shared" si="14"/>
        <v>0</v>
      </c>
      <c r="BF160" s="155">
        <f t="shared" si="15"/>
        <v>0</v>
      </c>
      <c r="BG160" s="155">
        <f t="shared" si="16"/>
        <v>0</v>
      </c>
      <c r="BH160" s="155">
        <f t="shared" si="17"/>
        <v>0</v>
      </c>
      <c r="BI160" s="155">
        <f t="shared" si="18"/>
        <v>0</v>
      </c>
      <c r="BJ160" s="14" t="s">
        <v>141</v>
      </c>
      <c r="BK160" s="155">
        <f t="shared" si="19"/>
        <v>0</v>
      </c>
      <c r="BL160" s="14" t="s">
        <v>406</v>
      </c>
      <c r="BM160" s="154" t="s">
        <v>907</v>
      </c>
    </row>
    <row r="161" spans="1:65" s="2" customFormat="1" ht="13.8" customHeight="1">
      <c r="A161" s="29"/>
      <c r="B161" s="141"/>
      <c r="C161" s="156" t="s">
        <v>286</v>
      </c>
      <c r="D161" s="156" t="s">
        <v>172</v>
      </c>
      <c r="E161" s="157" t="s">
        <v>908</v>
      </c>
      <c r="F161" s="158" t="s">
        <v>909</v>
      </c>
      <c r="G161" s="159" t="s">
        <v>149</v>
      </c>
      <c r="H161" s="160">
        <v>8.4</v>
      </c>
      <c r="I161" s="161"/>
      <c r="J161" s="162">
        <f t="shared" si="10"/>
        <v>0</v>
      </c>
      <c r="K161" s="163"/>
      <c r="L161" s="164"/>
      <c r="M161" s="165" t="s">
        <v>1</v>
      </c>
      <c r="N161" s="166" t="s">
        <v>42</v>
      </c>
      <c r="O161" s="55"/>
      <c r="P161" s="152">
        <f t="shared" si="11"/>
        <v>0</v>
      </c>
      <c r="Q161" s="152">
        <v>6.9999999999999994E-5</v>
      </c>
      <c r="R161" s="152">
        <f t="shared" si="12"/>
        <v>5.8799999999999998E-4</v>
      </c>
      <c r="S161" s="152">
        <v>0</v>
      </c>
      <c r="T161" s="153">
        <f t="shared" si="13"/>
        <v>0</v>
      </c>
      <c r="U161" s="29"/>
      <c r="V161" s="29"/>
      <c r="W161" s="29"/>
      <c r="X161" s="29"/>
      <c r="Y161" s="29"/>
      <c r="Z161" s="29"/>
      <c r="AA161" s="29"/>
      <c r="AB161" s="29"/>
      <c r="AC161" s="29"/>
      <c r="AD161" s="29"/>
      <c r="AE161" s="29"/>
      <c r="AR161" s="154" t="s">
        <v>696</v>
      </c>
      <c r="AT161" s="154" t="s">
        <v>172</v>
      </c>
      <c r="AU161" s="154" t="s">
        <v>141</v>
      </c>
      <c r="AY161" s="14" t="s">
        <v>133</v>
      </c>
      <c r="BE161" s="155">
        <f t="shared" si="14"/>
        <v>0</v>
      </c>
      <c r="BF161" s="155">
        <f t="shared" si="15"/>
        <v>0</v>
      </c>
      <c r="BG161" s="155">
        <f t="shared" si="16"/>
        <v>0</v>
      </c>
      <c r="BH161" s="155">
        <f t="shared" si="17"/>
        <v>0</v>
      </c>
      <c r="BI161" s="155">
        <f t="shared" si="18"/>
        <v>0</v>
      </c>
      <c r="BJ161" s="14" t="s">
        <v>141</v>
      </c>
      <c r="BK161" s="155">
        <f t="shared" si="19"/>
        <v>0</v>
      </c>
      <c r="BL161" s="14" t="s">
        <v>696</v>
      </c>
      <c r="BM161" s="154" t="s">
        <v>910</v>
      </c>
    </row>
    <row r="162" spans="1:65" s="2" customFormat="1" ht="13.8" customHeight="1">
      <c r="A162" s="29"/>
      <c r="B162" s="141"/>
      <c r="C162" s="142" t="s">
        <v>293</v>
      </c>
      <c r="D162" s="142" t="s">
        <v>136</v>
      </c>
      <c r="E162" s="143" t="s">
        <v>911</v>
      </c>
      <c r="F162" s="144" t="s">
        <v>912</v>
      </c>
      <c r="G162" s="145" t="s">
        <v>289</v>
      </c>
      <c r="H162" s="167"/>
      <c r="I162" s="147"/>
      <c r="J162" s="148">
        <f t="shared" si="10"/>
        <v>0</v>
      </c>
      <c r="K162" s="149"/>
      <c r="L162" s="30"/>
      <c r="M162" s="150" t="s">
        <v>1</v>
      </c>
      <c r="N162" s="151" t="s">
        <v>42</v>
      </c>
      <c r="O162" s="55"/>
      <c r="P162" s="152">
        <f t="shared" si="11"/>
        <v>0</v>
      </c>
      <c r="Q162" s="152">
        <v>0</v>
      </c>
      <c r="R162" s="152">
        <f t="shared" si="12"/>
        <v>0</v>
      </c>
      <c r="S162" s="152">
        <v>0</v>
      </c>
      <c r="T162" s="153">
        <f t="shared" si="13"/>
        <v>0</v>
      </c>
      <c r="U162" s="29"/>
      <c r="V162" s="29"/>
      <c r="W162" s="29"/>
      <c r="X162" s="29"/>
      <c r="Y162" s="29"/>
      <c r="Z162" s="29"/>
      <c r="AA162" s="29"/>
      <c r="AB162" s="29"/>
      <c r="AC162" s="29"/>
      <c r="AD162" s="29"/>
      <c r="AE162" s="29"/>
      <c r="AR162" s="154" t="s">
        <v>406</v>
      </c>
      <c r="AT162" s="154" t="s">
        <v>136</v>
      </c>
      <c r="AU162" s="154" t="s">
        <v>141</v>
      </c>
      <c r="AY162" s="14" t="s">
        <v>133</v>
      </c>
      <c r="BE162" s="155">
        <f t="shared" si="14"/>
        <v>0</v>
      </c>
      <c r="BF162" s="155">
        <f t="shared" si="15"/>
        <v>0</v>
      </c>
      <c r="BG162" s="155">
        <f t="shared" si="16"/>
        <v>0</v>
      </c>
      <c r="BH162" s="155">
        <f t="shared" si="17"/>
        <v>0</v>
      </c>
      <c r="BI162" s="155">
        <f t="shared" si="18"/>
        <v>0</v>
      </c>
      <c r="BJ162" s="14" t="s">
        <v>141</v>
      </c>
      <c r="BK162" s="155">
        <f t="shared" si="19"/>
        <v>0</v>
      </c>
      <c r="BL162" s="14" t="s">
        <v>406</v>
      </c>
      <c r="BM162" s="154" t="s">
        <v>913</v>
      </c>
    </row>
    <row r="163" spans="1:65" s="2" customFormat="1" ht="13.8" customHeight="1">
      <c r="A163" s="29"/>
      <c r="B163" s="141"/>
      <c r="C163" s="142" t="s">
        <v>297</v>
      </c>
      <c r="D163" s="142" t="s">
        <v>136</v>
      </c>
      <c r="E163" s="143" t="s">
        <v>914</v>
      </c>
      <c r="F163" s="144" t="s">
        <v>915</v>
      </c>
      <c r="G163" s="145" t="s">
        <v>289</v>
      </c>
      <c r="H163" s="167"/>
      <c r="I163" s="147"/>
      <c r="J163" s="148">
        <f t="shared" si="10"/>
        <v>0</v>
      </c>
      <c r="K163" s="149"/>
      <c r="L163" s="30"/>
      <c r="M163" s="150" t="s">
        <v>1</v>
      </c>
      <c r="N163" s="151" t="s">
        <v>42</v>
      </c>
      <c r="O163" s="55"/>
      <c r="P163" s="152">
        <f t="shared" si="11"/>
        <v>0</v>
      </c>
      <c r="Q163" s="152">
        <v>0</v>
      </c>
      <c r="R163" s="152">
        <f t="shared" si="12"/>
        <v>0</v>
      </c>
      <c r="S163" s="152">
        <v>0</v>
      </c>
      <c r="T163" s="153">
        <f t="shared" si="13"/>
        <v>0</v>
      </c>
      <c r="U163" s="29"/>
      <c r="V163" s="29"/>
      <c r="W163" s="29"/>
      <c r="X163" s="29"/>
      <c r="Y163" s="29"/>
      <c r="Z163" s="29"/>
      <c r="AA163" s="29"/>
      <c r="AB163" s="29"/>
      <c r="AC163" s="29"/>
      <c r="AD163" s="29"/>
      <c r="AE163" s="29"/>
      <c r="AR163" s="154" t="s">
        <v>696</v>
      </c>
      <c r="AT163" s="154" t="s">
        <v>136</v>
      </c>
      <c r="AU163" s="154" t="s">
        <v>141</v>
      </c>
      <c r="AY163" s="14" t="s">
        <v>133</v>
      </c>
      <c r="BE163" s="155">
        <f t="shared" si="14"/>
        <v>0</v>
      </c>
      <c r="BF163" s="155">
        <f t="shared" si="15"/>
        <v>0</v>
      </c>
      <c r="BG163" s="155">
        <f t="shared" si="16"/>
        <v>0</v>
      </c>
      <c r="BH163" s="155">
        <f t="shared" si="17"/>
        <v>0</v>
      </c>
      <c r="BI163" s="155">
        <f t="shared" si="18"/>
        <v>0</v>
      </c>
      <c r="BJ163" s="14" t="s">
        <v>141</v>
      </c>
      <c r="BK163" s="155">
        <f t="shared" si="19"/>
        <v>0</v>
      </c>
      <c r="BL163" s="14" t="s">
        <v>696</v>
      </c>
      <c r="BM163" s="154" t="s">
        <v>916</v>
      </c>
    </row>
    <row r="164" spans="1:65" s="2" customFormat="1" ht="13.8" customHeight="1">
      <c r="A164" s="29"/>
      <c r="B164" s="141"/>
      <c r="C164" s="142" t="s">
        <v>301</v>
      </c>
      <c r="D164" s="142" t="s">
        <v>136</v>
      </c>
      <c r="E164" s="143" t="s">
        <v>917</v>
      </c>
      <c r="F164" s="144" t="s">
        <v>918</v>
      </c>
      <c r="G164" s="145" t="s">
        <v>289</v>
      </c>
      <c r="H164" s="167"/>
      <c r="I164" s="147"/>
      <c r="J164" s="148">
        <f t="shared" si="10"/>
        <v>0</v>
      </c>
      <c r="K164" s="149"/>
      <c r="L164" s="30"/>
      <c r="M164" s="150" t="s">
        <v>1</v>
      </c>
      <c r="N164" s="151" t="s">
        <v>42</v>
      </c>
      <c r="O164" s="55"/>
      <c r="P164" s="152">
        <f t="shared" si="11"/>
        <v>0</v>
      </c>
      <c r="Q164" s="152">
        <v>0</v>
      </c>
      <c r="R164" s="152">
        <f t="shared" si="12"/>
        <v>0</v>
      </c>
      <c r="S164" s="152">
        <v>0</v>
      </c>
      <c r="T164" s="153">
        <f t="shared" si="13"/>
        <v>0</v>
      </c>
      <c r="U164" s="29"/>
      <c r="V164" s="29"/>
      <c r="W164" s="29"/>
      <c r="X164" s="29"/>
      <c r="Y164" s="29"/>
      <c r="Z164" s="29"/>
      <c r="AA164" s="29"/>
      <c r="AB164" s="29"/>
      <c r="AC164" s="29"/>
      <c r="AD164" s="29"/>
      <c r="AE164" s="29"/>
      <c r="AR164" s="154" t="s">
        <v>406</v>
      </c>
      <c r="AT164" s="154" t="s">
        <v>136</v>
      </c>
      <c r="AU164" s="154" t="s">
        <v>141</v>
      </c>
      <c r="AY164" s="14" t="s">
        <v>133</v>
      </c>
      <c r="BE164" s="155">
        <f t="shared" si="14"/>
        <v>0</v>
      </c>
      <c r="BF164" s="155">
        <f t="shared" si="15"/>
        <v>0</v>
      </c>
      <c r="BG164" s="155">
        <f t="shared" si="16"/>
        <v>0</v>
      </c>
      <c r="BH164" s="155">
        <f t="shared" si="17"/>
        <v>0</v>
      </c>
      <c r="BI164" s="155">
        <f t="shared" si="18"/>
        <v>0</v>
      </c>
      <c r="BJ164" s="14" t="s">
        <v>141</v>
      </c>
      <c r="BK164" s="155">
        <f t="shared" si="19"/>
        <v>0</v>
      </c>
      <c r="BL164" s="14" t="s">
        <v>406</v>
      </c>
      <c r="BM164" s="154" t="s">
        <v>919</v>
      </c>
    </row>
    <row r="165" spans="1:65" s="12" customFormat="1" ht="25.95" customHeight="1">
      <c r="B165" s="128"/>
      <c r="D165" s="129" t="s">
        <v>75</v>
      </c>
      <c r="E165" s="130" t="s">
        <v>799</v>
      </c>
      <c r="F165" s="130" t="s">
        <v>799</v>
      </c>
      <c r="I165" s="131"/>
      <c r="J165" s="132">
        <f>BK165</f>
        <v>0</v>
      </c>
      <c r="L165" s="128"/>
      <c r="M165" s="133"/>
      <c r="N165" s="134"/>
      <c r="O165" s="134"/>
      <c r="P165" s="135">
        <f>P166</f>
        <v>0</v>
      </c>
      <c r="Q165" s="134"/>
      <c r="R165" s="135">
        <f>R166</f>
        <v>0</v>
      </c>
      <c r="S165" s="134"/>
      <c r="T165" s="136">
        <f>T166</f>
        <v>0</v>
      </c>
      <c r="AR165" s="129" t="s">
        <v>140</v>
      </c>
      <c r="AT165" s="137" t="s">
        <v>75</v>
      </c>
      <c r="AU165" s="137" t="s">
        <v>76</v>
      </c>
      <c r="AY165" s="129" t="s">
        <v>133</v>
      </c>
      <c r="BK165" s="138">
        <f>BK166</f>
        <v>0</v>
      </c>
    </row>
    <row r="166" spans="1:65" s="12" customFormat="1" ht="22.8" customHeight="1">
      <c r="B166" s="128"/>
      <c r="D166" s="129" t="s">
        <v>75</v>
      </c>
      <c r="E166" s="139" t="s">
        <v>920</v>
      </c>
      <c r="F166" s="139" t="s">
        <v>921</v>
      </c>
      <c r="I166" s="131"/>
      <c r="J166" s="140">
        <f>BK166</f>
        <v>0</v>
      </c>
      <c r="L166" s="128"/>
      <c r="M166" s="133"/>
      <c r="N166" s="134"/>
      <c r="O166" s="134"/>
      <c r="P166" s="135">
        <f>SUM(P167:P169)</f>
        <v>0</v>
      </c>
      <c r="Q166" s="134"/>
      <c r="R166" s="135">
        <f>SUM(R167:R169)</f>
        <v>0</v>
      </c>
      <c r="S166" s="134"/>
      <c r="T166" s="136">
        <f>SUM(T167:T169)</f>
        <v>0</v>
      </c>
      <c r="AR166" s="129" t="s">
        <v>140</v>
      </c>
      <c r="AT166" s="137" t="s">
        <v>75</v>
      </c>
      <c r="AU166" s="137" t="s">
        <v>84</v>
      </c>
      <c r="AY166" s="129" t="s">
        <v>133</v>
      </c>
      <c r="BK166" s="138">
        <f>SUM(BK167:BK169)</f>
        <v>0</v>
      </c>
    </row>
    <row r="167" spans="1:65" s="2" customFormat="1" ht="45" customHeight="1">
      <c r="A167" s="29"/>
      <c r="B167" s="141"/>
      <c r="C167" s="142" t="s">
        <v>305</v>
      </c>
      <c r="D167" s="142" t="s">
        <v>136</v>
      </c>
      <c r="E167" s="143" t="s">
        <v>922</v>
      </c>
      <c r="F167" s="144" t="s">
        <v>923</v>
      </c>
      <c r="G167" s="145" t="s">
        <v>257</v>
      </c>
      <c r="H167" s="146">
        <v>4</v>
      </c>
      <c r="I167" s="147"/>
      <c r="J167" s="148">
        <f>ROUND(I167*H167,2)</f>
        <v>0</v>
      </c>
      <c r="K167" s="149"/>
      <c r="L167" s="30"/>
      <c r="M167" s="150" t="s">
        <v>1</v>
      </c>
      <c r="N167" s="151" t="s">
        <v>42</v>
      </c>
      <c r="O167" s="55"/>
      <c r="P167" s="152">
        <f>O167*H167</f>
        <v>0</v>
      </c>
      <c r="Q167" s="152">
        <v>0</v>
      </c>
      <c r="R167" s="152">
        <f>Q167*H167</f>
        <v>0</v>
      </c>
      <c r="S167" s="152">
        <v>0</v>
      </c>
      <c r="T167" s="153">
        <f>S167*H167</f>
        <v>0</v>
      </c>
      <c r="U167" s="29"/>
      <c r="V167" s="29"/>
      <c r="W167" s="29"/>
      <c r="X167" s="29"/>
      <c r="Y167" s="29"/>
      <c r="Z167" s="29"/>
      <c r="AA167" s="29"/>
      <c r="AB167" s="29"/>
      <c r="AC167" s="29"/>
      <c r="AD167" s="29"/>
      <c r="AE167" s="29"/>
      <c r="AR167" s="154" t="s">
        <v>924</v>
      </c>
      <c r="AT167" s="154" t="s">
        <v>136</v>
      </c>
      <c r="AU167" s="154" t="s">
        <v>141</v>
      </c>
      <c r="AY167" s="14" t="s">
        <v>133</v>
      </c>
      <c r="BE167" s="155">
        <f>IF(N167="základná",J167,0)</f>
        <v>0</v>
      </c>
      <c r="BF167" s="155">
        <f>IF(N167="znížená",J167,0)</f>
        <v>0</v>
      </c>
      <c r="BG167" s="155">
        <f>IF(N167="zákl. prenesená",J167,0)</f>
        <v>0</v>
      </c>
      <c r="BH167" s="155">
        <f>IF(N167="zníž. prenesená",J167,0)</f>
        <v>0</v>
      </c>
      <c r="BI167" s="155">
        <f>IF(N167="nulová",J167,0)</f>
        <v>0</v>
      </c>
      <c r="BJ167" s="14" t="s">
        <v>141</v>
      </c>
      <c r="BK167" s="155">
        <f>ROUND(I167*H167,2)</f>
        <v>0</v>
      </c>
      <c r="BL167" s="14" t="s">
        <v>924</v>
      </c>
      <c r="BM167" s="154" t="s">
        <v>925</v>
      </c>
    </row>
    <row r="168" spans="1:65" s="2" customFormat="1" ht="13.8" customHeight="1">
      <c r="A168" s="29"/>
      <c r="B168" s="141"/>
      <c r="C168" s="142" t="s">
        <v>309</v>
      </c>
      <c r="D168" s="142" t="s">
        <v>136</v>
      </c>
      <c r="E168" s="143" t="s">
        <v>926</v>
      </c>
      <c r="F168" s="144" t="s">
        <v>927</v>
      </c>
      <c r="G168" s="145" t="s">
        <v>139</v>
      </c>
      <c r="H168" s="146">
        <v>1</v>
      </c>
      <c r="I168" s="147"/>
      <c r="J168" s="148">
        <f>ROUND(I168*H168,2)</f>
        <v>0</v>
      </c>
      <c r="K168" s="149"/>
      <c r="L168" s="30"/>
      <c r="M168" s="150" t="s">
        <v>1</v>
      </c>
      <c r="N168" s="151" t="s">
        <v>42</v>
      </c>
      <c r="O168" s="55"/>
      <c r="P168" s="152">
        <f>O168*H168</f>
        <v>0</v>
      </c>
      <c r="Q168" s="152">
        <v>0</v>
      </c>
      <c r="R168" s="152">
        <f>Q168*H168</f>
        <v>0</v>
      </c>
      <c r="S168" s="152">
        <v>0</v>
      </c>
      <c r="T168" s="153">
        <f>S168*H168</f>
        <v>0</v>
      </c>
      <c r="U168" s="29"/>
      <c r="V168" s="29"/>
      <c r="W168" s="29"/>
      <c r="X168" s="29"/>
      <c r="Y168" s="29"/>
      <c r="Z168" s="29"/>
      <c r="AA168" s="29"/>
      <c r="AB168" s="29"/>
      <c r="AC168" s="29"/>
      <c r="AD168" s="29"/>
      <c r="AE168" s="29"/>
      <c r="AR168" s="154" t="s">
        <v>140</v>
      </c>
      <c r="AT168" s="154" t="s">
        <v>136</v>
      </c>
      <c r="AU168" s="154" t="s">
        <v>141</v>
      </c>
      <c r="AY168" s="14" t="s">
        <v>133</v>
      </c>
      <c r="BE168" s="155">
        <f>IF(N168="základná",J168,0)</f>
        <v>0</v>
      </c>
      <c r="BF168" s="155">
        <f>IF(N168="znížená",J168,0)</f>
        <v>0</v>
      </c>
      <c r="BG168" s="155">
        <f>IF(N168="zákl. prenesená",J168,0)</f>
        <v>0</v>
      </c>
      <c r="BH168" s="155">
        <f>IF(N168="zníž. prenesená",J168,0)</f>
        <v>0</v>
      </c>
      <c r="BI168" s="155">
        <f>IF(N168="nulová",J168,0)</f>
        <v>0</v>
      </c>
      <c r="BJ168" s="14" t="s">
        <v>141</v>
      </c>
      <c r="BK168" s="155">
        <f>ROUND(I168*H168,2)</f>
        <v>0</v>
      </c>
      <c r="BL168" s="14" t="s">
        <v>140</v>
      </c>
      <c r="BM168" s="154" t="s">
        <v>928</v>
      </c>
    </row>
    <row r="169" spans="1:65" s="2" customFormat="1" ht="22.2" customHeight="1">
      <c r="A169" s="29"/>
      <c r="B169" s="141"/>
      <c r="C169" s="142" t="s">
        <v>313</v>
      </c>
      <c r="D169" s="142" t="s">
        <v>136</v>
      </c>
      <c r="E169" s="143" t="s">
        <v>929</v>
      </c>
      <c r="F169" s="144" t="s">
        <v>930</v>
      </c>
      <c r="G169" s="145" t="s">
        <v>139</v>
      </c>
      <c r="H169" s="146">
        <v>1</v>
      </c>
      <c r="I169" s="147"/>
      <c r="J169" s="148">
        <f>ROUND(I169*H169,2)</f>
        <v>0</v>
      </c>
      <c r="K169" s="149"/>
      <c r="L169" s="30"/>
      <c r="M169" s="168" t="s">
        <v>1</v>
      </c>
      <c r="N169" s="169" t="s">
        <v>42</v>
      </c>
      <c r="O169" s="170"/>
      <c r="P169" s="171">
        <f>O169*H169</f>
        <v>0</v>
      </c>
      <c r="Q169" s="171">
        <v>0</v>
      </c>
      <c r="R169" s="171">
        <f>Q169*H169</f>
        <v>0</v>
      </c>
      <c r="S169" s="171">
        <v>0</v>
      </c>
      <c r="T169" s="172">
        <f>S169*H169</f>
        <v>0</v>
      </c>
      <c r="U169" s="29"/>
      <c r="V169" s="29"/>
      <c r="W169" s="29"/>
      <c r="X169" s="29"/>
      <c r="Y169" s="29"/>
      <c r="Z169" s="29"/>
      <c r="AA169" s="29"/>
      <c r="AB169" s="29"/>
      <c r="AC169" s="29"/>
      <c r="AD169" s="29"/>
      <c r="AE169" s="29"/>
      <c r="AR169" s="154" t="s">
        <v>140</v>
      </c>
      <c r="AT169" s="154" t="s">
        <v>136</v>
      </c>
      <c r="AU169" s="154" t="s">
        <v>141</v>
      </c>
      <c r="AY169" s="14" t="s">
        <v>133</v>
      </c>
      <c r="BE169" s="155">
        <f>IF(N169="základná",J169,0)</f>
        <v>0</v>
      </c>
      <c r="BF169" s="155">
        <f>IF(N169="znížená",J169,0)</f>
        <v>0</v>
      </c>
      <c r="BG169" s="155">
        <f>IF(N169="zákl. prenesená",J169,0)</f>
        <v>0</v>
      </c>
      <c r="BH169" s="155">
        <f>IF(N169="zníž. prenesená",J169,0)</f>
        <v>0</v>
      </c>
      <c r="BI169" s="155">
        <f>IF(N169="nulová",J169,0)</f>
        <v>0</v>
      </c>
      <c r="BJ169" s="14" t="s">
        <v>141</v>
      </c>
      <c r="BK169" s="155">
        <f>ROUND(I169*H169,2)</f>
        <v>0</v>
      </c>
      <c r="BL169" s="14" t="s">
        <v>140</v>
      </c>
      <c r="BM169" s="154" t="s">
        <v>931</v>
      </c>
    </row>
    <row r="170" spans="1:65" s="2" customFormat="1" ht="6.9" customHeight="1">
      <c r="A170" s="29"/>
      <c r="B170" s="44"/>
      <c r="C170" s="45"/>
      <c r="D170" s="45"/>
      <c r="E170" s="45"/>
      <c r="F170" s="45"/>
      <c r="G170" s="45"/>
      <c r="H170" s="45"/>
      <c r="I170" s="45"/>
      <c r="J170" s="45"/>
      <c r="K170" s="45"/>
      <c r="L170" s="30"/>
      <c r="M170" s="29"/>
      <c r="O170" s="29"/>
      <c r="P170" s="29"/>
      <c r="Q170" s="29"/>
      <c r="R170" s="29"/>
      <c r="S170" s="29"/>
      <c r="T170" s="29"/>
      <c r="U170" s="29"/>
      <c r="V170" s="29"/>
      <c r="W170" s="29"/>
      <c r="X170" s="29"/>
      <c r="Y170" s="29"/>
      <c r="Z170" s="29"/>
      <c r="AA170" s="29"/>
      <c r="AB170" s="29"/>
      <c r="AC170" s="29"/>
      <c r="AD170" s="29"/>
      <c r="AE170" s="29"/>
    </row>
  </sheetData>
  <autoFilter ref="C121:K169" xr:uid="{00000000-0009-0000-0000-000003000000}"/>
  <mergeCells count="9">
    <mergeCell ref="E87:H87"/>
    <mergeCell ref="E112:H112"/>
    <mergeCell ref="E114:H114"/>
    <mergeCell ref="L2:V2"/>
    <mergeCell ref="E7:H7"/>
    <mergeCell ref="E9:H9"/>
    <mergeCell ref="E18:H18"/>
    <mergeCell ref="E27:H27"/>
    <mergeCell ref="E85:H85"/>
  </mergeCells>
  <pageMargins left="0.39374999999999999" right="0.39374999999999999" top="0.39374999999999999" bottom="0.39374999999999999" header="0" footer="0"/>
  <pageSetup paperSize="9" scale="83" fitToHeight="100" orientation="portrait" blackAndWhite="1" r:id="rId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51"/>
  <sheetViews>
    <sheetView showGridLines="0" workbookViewId="0"/>
  </sheetViews>
  <sheetFormatPr defaultRowHeight="14.4"/>
  <cols>
    <col min="1" max="1" width="8.85546875" style="1" customWidth="1"/>
    <col min="2" max="2" width="1.140625" style="1" customWidth="1"/>
    <col min="3" max="3" width="4.42578125" style="1" customWidth="1"/>
    <col min="4" max="4" width="4.5703125" style="1" customWidth="1"/>
    <col min="5" max="5" width="18.28515625" style="1" customWidth="1"/>
    <col min="6" max="6" width="54.42578125" style="1" customWidth="1"/>
    <col min="7" max="7" width="8" style="1" customWidth="1"/>
    <col min="8" max="8" width="12.28515625" style="1" customWidth="1"/>
    <col min="9" max="10" width="21.5703125" style="1" customWidth="1"/>
    <col min="11" max="11" width="21.5703125" style="1" hidden="1" customWidth="1"/>
    <col min="12" max="12" width="10" style="1" customWidth="1"/>
    <col min="13" max="13" width="11.5703125" style="1" hidden="1" customWidth="1"/>
    <col min="14" max="14" width="9.140625" style="1" hidden="1"/>
    <col min="15" max="20" width="15.140625" style="1" hidden="1" customWidth="1"/>
    <col min="21" max="21" width="17.42578125" style="1" hidden="1" customWidth="1"/>
    <col min="22" max="22" width="13.140625" style="1" customWidth="1"/>
    <col min="23" max="23" width="17.42578125" style="1" customWidth="1"/>
    <col min="24" max="24" width="13.140625" style="1" customWidth="1"/>
    <col min="25" max="25" width="16" style="1" customWidth="1"/>
    <col min="26" max="26" width="11.7109375" style="1" customWidth="1"/>
    <col min="27" max="27" width="16" style="1" customWidth="1"/>
    <col min="28" max="28" width="17.42578125" style="1" customWidth="1"/>
    <col min="29" max="29" width="11.7109375" style="1" customWidth="1"/>
    <col min="30" max="30" width="16" style="1" customWidth="1"/>
    <col min="31" max="31" width="17.42578125" style="1" customWidth="1"/>
    <col min="44" max="65" width="9.140625" style="1" hidden="1"/>
  </cols>
  <sheetData>
    <row r="2" spans="1:46" s="1" customFormat="1" ht="36.9" customHeight="1">
      <c r="L2" s="211" t="s">
        <v>5</v>
      </c>
      <c r="M2" s="196"/>
      <c r="N2" s="196"/>
      <c r="O2" s="196"/>
      <c r="P2" s="196"/>
      <c r="Q2" s="196"/>
      <c r="R2" s="196"/>
      <c r="S2" s="196"/>
      <c r="T2" s="196"/>
      <c r="U2" s="196"/>
      <c r="V2" s="196"/>
      <c r="AT2" s="14" t="s">
        <v>93</v>
      </c>
    </row>
    <row r="3" spans="1:46" s="1" customFormat="1" ht="6.9" customHeight="1">
      <c r="B3" s="15"/>
      <c r="C3" s="16"/>
      <c r="D3" s="16"/>
      <c r="E3" s="16"/>
      <c r="F3" s="16"/>
      <c r="G3" s="16"/>
      <c r="H3" s="16"/>
      <c r="I3" s="16"/>
      <c r="J3" s="16"/>
      <c r="K3" s="16"/>
      <c r="L3" s="17"/>
      <c r="AT3" s="14" t="s">
        <v>76</v>
      </c>
    </row>
    <row r="4" spans="1:46" s="1" customFormat="1" ht="24.9" customHeight="1">
      <c r="B4" s="17"/>
      <c r="D4" s="18" t="s">
        <v>94</v>
      </c>
      <c r="L4" s="17"/>
      <c r="M4" s="90" t="s">
        <v>9</v>
      </c>
      <c r="AT4" s="14" t="s">
        <v>3</v>
      </c>
    </row>
    <row r="5" spans="1:46" s="1" customFormat="1" ht="6.9" customHeight="1">
      <c r="B5" s="17"/>
      <c r="L5" s="17"/>
    </row>
    <row r="6" spans="1:46" s="1" customFormat="1" ht="12" customHeight="1">
      <c r="B6" s="17"/>
      <c r="D6" s="24" t="s">
        <v>15</v>
      </c>
      <c r="L6" s="17"/>
    </row>
    <row r="7" spans="1:46" s="1" customFormat="1" ht="14.4" customHeight="1">
      <c r="B7" s="17"/>
      <c r="E7" s="212" t="str">
        <f>'Rekapitulácia stavby'!K6</f>
        <v>Stavebné úpravy sociálnych buniek na 1-5.NP objektu Karpatská 3116/9</v>
      </c>
      <c r="F7" s="213"/>
      <c r="G7" s="213"/>
      <c r="H7" s="213"/>
      <c r="L7" s="17"/>
    </row>
    <row r="8" spans="1:46" s="2" customFormat="1" ht="12" customHeight="1">
      <c r="A8" s="29"/>
      <c r="B8" s="30"/>
      <c r="C8" s="29"/>
      <c r="D8" s="24" t="s">
        <v>95</v>
      </c>
      <c r="E8" s="29"/>
      <c r="F8" s="29"/>
      <c r="G8" s="29"/>
      <c r="H8" s="29"/>
      <c r="I8" s="29"/>
      <c r="J8" s="29"/>
      <c r="K8" s="29"/>
      <c r="L8" s="39"/>
      <c r="S8" s="29"/>
      <c r="T8" s="29"/>
      <c r="U8" s="29"/>
      <c r="V8" s="29"/>
      <c r="W8" s="29"/>
      <c r="X8" s="29"/>
      <c r="Y8" s="29"/>
      <c r="Z8" s="29"/>
      <c r="AA8" s="29"/>
      <c r="AB8" s="29"/>
      <c r="AC8" s="29"/>
      <c r="AD8" s="29"/>
      <c r="AE8" s="29"/>
    </row>
    <row r="9" spans="1:46" s="2" customFormat="1" ht="14.4" customHeight="1">
      <c r="A9" s="29"/>
      <c r="B9" s="30"/>
      <c r="C9" s="29"/>
      <c r="D9" s="29"/>
      <c r="E9" s="173" t="s">
        <v>932</v>
      </c>
      <c r="F9" s="214"/>
      <c r="G9" s="214"/>
      <c r="H9" s="214"/>
      <c r="I9" s="29"/>
      <c r="J9" s="29"/>
      <c r="K9" s="29"/>
      <c r="L9" s="39"/>
      <c r="S9" s="29"/>
      <c r="T9" s="29"/>
      <c r="U9" s="29"/>
      <c r="V9" s="29"/>
      <c r="W9" s="29"/>
      <c r="X9" s="29"/>
      <c r="Y9" s="29"/>
      <c r="Z9" s="29"/>
      <c r="AA9" s="29"/>
      <c r="AB9" s="29"/>
      <c r="AC9" s="29"/>
      <c r="AD9" s="29"/>
      <c r="AE9" s="29"/>
    </row>
    <row r="10" spans="1:46" s="2" customFormat="1" ht="10.199999999999999">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c r="A11" s="29"/>
      <c r="B11" s="30"/>
      <c r="C11" s="29"/>
      <c r="D11" s="24" t="s">
        <v>17</v>
      </c>
      <c r="E11" s="29"/>
      <c r="F11" s="22" t="s">
        <v>1</v>
      </c>
      <c r="G11" s="29"/>
      <c r="H11" s="29"/>
      <c r="I11" s="24" t="s">
        <v>18</v>
      </c>
      <c r="J11" s="22" t="s">
        <v>1</v>
      </c>
      <c r="K11" s="29"/>
      <c r="L11" s="39"/>
      <c r="S11" s="29"/>
      <c r="T11" s="29"/>
      <c r="U11" s="29"/>
      <c r="V11" s="29"/>
      <c r="W11" s="29"/>
      <c r="X11" s="29"/>
      <c r="Y11" s="29"/>
      <c r="Z11" s="29"/>
      <c r="AA11" s="29"/>
      <c r="AB11" s="29"/>
      <c r="AC11" s="29"/>
      <c r="AD11" s="29"/>
      <c r="AE11" s="29"/>
    </row>
    <row r="12" spans="1:46" s="2" customFormat="1" ht="12" customHeight="1">
      <c r="A12" s="29"/>
      <c r="B12" s="30"/>
      <c r="C12" s="29"/>
      <c r="D12" s="24" t="s">
        <v>19</v>
      </c>
      <c r="E12" s="29"/>
      <c r="F12" s="22" t="s">
        <v>20</v>
      </c>
      <c r="G12" s="29"/>
      <c r="H12" s="29"/>
      <c r="I12" s="24" t="s">
        <v>21</v>
      </c>
      <c r="J12" s="52" t="str">
        <f>'Rekapitulácia stavby'!AN8</f>
        <v>31. 8. 2020</v>
      </c>
      <c r="K12" s="29"/>
      <c r="L12" s="39"/>
      <c r="S12" s="29"/>
      <c r="T12" s="29"/>
      <c r="U12" s="29"/>
      <c r="V12" s="29"/>
      <c r="W12" s="29"/>
      <c r="X12" s="29"/>
      <c r="Y12" s="29"/>
      <c r="Z12" s="29"/>
      <c r="AA12" s="29"/>
      <c r="AB12" s="29"/>
      <c r="AC12" s="29"/>
      <c r="AD12" s="29"/>
      <c r="AE12" s="29"/>
    </row>
    <row r="13" spans="1:46" s="2" customFormat="1" ht="10.8" customHeight="1">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c r="A14" s="29"/>
      <c r="B14" s="30"/>
      <c r="C14" s="29"/>
      <c r="D14" s="24" t="s">
        <v>23</v>
      </c>
      <c r="E14" s="29"/>
      <c r="F14" s="29"/>
      <c r="G14" s="29"/>
      <c r="H14" s="29"/>
      <c r="I14" s="24" t="s">
        <v>24</v>
      </c>
      <c r="J14" s="22" t="s">
        <v>1</v>
      </c>
      <c r="K14" s="29"/>
      <c r="L14" s="39"/>
      <c r="S14" s="29"/>
      <c r="T14" s="29"/>
      <c r="U14" s="29"/>
      <c r="V14" s="29"/>
      <c r="W14" s="29"/>
      <c r="X14" s="29"/>
      <c r="Y14" s="29"/>
      <c r="Z14" s="29"/>
      <c r="AA14" s="29"/>
      <c r="AB14" s="29"/>
      <c r="AC14" s="29"/>
      <c r="AD14" s="29"/>
      <c r="AE14" s="29"/>
    </row>
    <row r="15" spans="1:46" s="2" customFormat="1" ht="18" customHeight="1">
      <c r="A15" s="29"/>
      <c r="B15" s="30"/>
      <c r="C15" s="29"/>
      <c r="D15" s="29"/>
      <c r="E15" s="22" t="s">
        <v>25</v>
      </c>
      <c r="F15" s="29"/>
      <c r="G15" s="29"/>
      <c r="H15" s="29"/>
      <c r="I15" s="24" t="s">
        <v>26</v>
      </c>
      <c r="J15" s="22" t="s">
        <v>1</v>
      </c>
      <c r="K15" s="29"/>
      <c r="L15" s="39"/>
      <c r="S15" s="29"/>
      <c r="T15" s="29"/>
      <c r="U15" s="29"/>
      <c r="V15" s="29"/>
      <c r="W15" s="29"/>
      <c r="X15" s="29"/>
      <c r="Y15" s="29"/>
      <c r="Z15" s="29"/>
      <c r="AA15" s="29"/>
      <c r="AB15" s="29"/>
      <c r="AC15" s="29"/>
      <c r="AD15" s="29"/>
      <c r="AE15" s="29"/>
    </row>
    <row r="16" spans="1:46" s="2" customFormat="1" ht="6.9" customHeight="1">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c r="A17" s="29"/>
      <c r="B17" s="30"/>
      <c r="C17" s="29"/>
      <c r="D17" s="24" t="s">
        <v>27</v>
      </c>
      <c r="E17" s="29"/>
      <c r="F17" s="29"/>
      <c r="G17" s="29"/>
      <c r="H17" s="29"/>
      <c r="I17" s="24" t="s">
        <v>24</v>
      </c>
      <c r="J17" s="25" t="str">
        <f>'Rekapitulácia stavby'!AN13</f>
        <v>Vyplň údaj</v>
      </c>
      <c r="K17" s="29"/>
      <c r="L17" s="39"/>
      <c r="S17" s="29"/>
      <c r="T17" s="29"/>
      <c r="U17" s="29"/>
      <c r="V17" s="29"/>
      <c r="W17" s="29"/>
      <c r="X17" s="29"/>
      <c r="Y17" s="29"/>
      <c r="Z17" s="29"/>
      <c r="AA17" s="29"/>
      <c r="AB17" s="29"/>
      <c r="AC17" s="29"/>
      <c r="AD17" s="29"/>
      <c r="AE17" s="29"/>
    </row>
    <row r="18" spans="1:31" s="2" customFormat="1" ht="18" customHeight="1">
      <c r="A18" s="29"/>
      <c r="B18" s="30"/>
      <c r="C18" s="29"/>
      <c r="D18" s="29"/>
      <c r="E18" s="215" t="str">
        <f>'Rekapitulácia stavby'!E14</f>
        <v>Vyplň údaj</v>
      </c>
      <c r="F18" s="195"/>
      <c r="G18" s="195"/>
      <c r="H18" s="195"/>
      <c r="I18" s="24" t="s">
        <v>26</v>
      </c>
      <c r="J18" s="25" t="str">
        <f>'Rekapitulácia stavby'!AN14</f>
        <v>Vyplň údaj</v>
      </c>
      <c r="K18" s="29"/>
      <c r="L18" s="39"/>
      <c r="S18" s="29"/>
      <c r="T18" s="29"/>
      <c r="U18" s="29"/>
      <c r="V18" s="29"/>
      <c r="W18" s="29"/>
      <c r="X18" s="29"/>
      <c r="Y18" s="29"/>
      <c r="Z18" s="29"/>
      <c r="AA18" s="29"/>
      <c r="AB18" s="29"/>
      <c r="AC18" s="29"/>
      <c r="AD18" s="29"/>
      <c r="AE18" s="29"/>
    </row>
    <row r="19" spans="1:31" s="2" customFormat="1" ht="6.9" customHeight="1">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c r="A20" s="29"/>
      <c r="B20" s="30"/>
      <c r="C20" s="29"/>
      <c r="D20" s="24" t="s">
        <v>29</v>
      </c>
      <c r="E20" s="29"/>
      <c r="F20" s="29"/>
      <c r="G20" s="29"/>
      <c r="H20" s="29"/>
      <c r="I20" s="24" t="s">
        <v>24</v>
      </c>
      <c r="J20" s="22" t="s">
        <v>1</v>
      </c>
      <c r="K20" s="29"/>
      <c r="L20" s="39"/>
      <c r="S20" s="29"/>
      <c r="T20" s="29"/>
      <c r="U20" s="29"/>
      <c r="V20" s="29"/>
      <c r="W20" s="29"/>
      <c r="X20" s="29"/>
      <c r="Y20" s="29"/>
      <c r="Z20" s="29"/>
      <c r="AA20" s="29"/>
      <c r="AB20" s="29"/>
      <c r="AC20" s="29"/>
      <c r="AD20" s="29"/>
      <c r="AE20" s="29"/>
    </row>
    <row r="21" spans="1:31" s="2" customFormat="1" ht="18" customHeight="1">
      <c r="A21" s="29"/>
      <c r="B21" s="30"/>
      <c r="C21" s="29"/>
      <c r="D21" s="29"/>
      <c r="E21" s="22" t="s">
        <v>31</v>
      </c>
      <c r="F21" s="29"/>
      <c r="G21" s="29"/>
      <c r="H21" s="29"/>
      <c r="I21" s="24" t="s">
        <v>26</v>
      </c>
      <c r="J21" s="22" t="s">
        <v>1</v>
      </c>
      <c r="K21" s="29"/>
      <c r="L21" s="39"/>
      <c r="S21" s="29"/>
      <c r="T21" s="29"/>
      <c r="U21" s="29"/>
      <c r="V21" s="29"/>
      <c r="W21" s="29"/>
      <c r="X21" s="29"/>
      <c r="Y21" s="29"/>
      <c r="Z21" s="29"/>
      <c r="AA21" s="29"/>
      <c r="AB21" s="29"/>
      <c r="AC21" s="29"/>
      <c r="AD21" s="29"/>
      <c r="AE21" s="29"/>
    </row>
    <row r="22" spans="1:31" s="2" customFormat="1" ht="6.9" customHeight="1">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c r="A23" s="29"/>
      <c r="B23" s="30"/>
      <c r="C23" s="29"/>
      <c r="D23" s="24" t="s">
        <v>32</v>
      </c>
      <c r="E23" s="29"/>
      <c r="F23" s="29"/>
      <c r="G23" s="29"/>
      <c r="H23" s="29"/>
      <c r="I23" s="24" t="s">
        <v>24</v>
      </c>
      <c r="J23" s="22" t="s">
        <v>1</v>
      </c>
      <c r="K23" s="29"/>
      <c r="L23" s="39"/>
      <c r="S23" s="29"/>
      <c r="T23" s="29"/>
      <c r="U23" s="29"/>
      <c r="V23" s="29"/>
      <c r="W23" s="29"/>
      <c r="X23" s="29"/>
      <c r="Y23" s="29"/>
      <c r="Z23" s="29"/>
      <c r="AA23" s="29"/>
      <c r="AB23" s="29"/>
      <c r="AC23" s="29"/>
      <c r="AD23" s="29"/>
      <c r="AE23" s="29"/>
    </row>
    <row r="24" spans="1:31" s="2" customFormat="1" ht="18" customHeight="1">
      <c r="A24" s="29"/>
      <c r="B24" s="30"/>
      <c r="C24" s="29"/>
      <c r="D24" s="29"/>
      <c r="E24" s="22" t="s">
        <v>933</v>
      </c>
      <c r="F24" s="29"/>
      <c r="G24" s="29"/>
      <c r="H24" s="29"/>
      <c r="I24" s="24" t="s">
        <v>26</v>
      </c>
      <c r="J24" s="22" t="s">
        <v>1</v>
      </c>
      <c r="K24" s="29"/>
      <c r="L24" s="39"/>
      <c r="S24" s="29"/>
      <c r="T24" s="29"/>
      <c r="U24" s="29"/>
      <c r="V24" s="29"/>
      <c r="W24" s="29"/>
      <c r="X24" s="29"/>
      <c r="Y24" s="29"/>
      <c r="Z24" s="29"/>
      <c r="AA24" s="29"/>
      <c r="AB24" s="29"/>
      <c r="AC24" s="29"/>
      <c r="AD24" s="29"/>
      <c r="AE24" s="29"/>
    </row>
    <row r="25" spans="1:31" s="2" customFormat="1" ht="6.9" customHeight="1">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c r="A26" s="29"/>
      <c r="B26" s="30"/>
      <c r="C26" s="29"/>
      <c r="D26" s="24" t="s">
        <v>34</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4.4" customHeight="1">
      <c r="A27" s="91"/>
      <c r="B27" s="92"/>
      <c r="C27" s="91"/>
      <c r="D27" s="91"/>
      <c r="E27" s="200" t="s">
        <v>1</v>
      </c>
      <c r="F27" s="200"/>
      <c r="G27" s="200"/>
      <c r="H27" s="200"/>
      <c r="I27" s="91"/>
      <c r="J27" s="91"/>
      <c r="K27" s="91"/>
      <c r="L27" s="93"/>
      <c r="S27" s="91"/>
      <c r="T27" s="91"/>
      <c r="U27" s="91"/>
      <c r="V27" s="91"/>
      <c r="W27" s="91"/>
      <c r="X27" s="91"/>
      <c r="Y27" s="91"/>
      <c r="Z27" s="91"/>
      <c r="AA27" s="91"/>
      <c r="AB27" s="91"/>
      <c r="AC27" s="91"/>
      <c r="AD27" s="91"/>
      <c r="AE27" s="91"/>
    </row>
    <row r="28" spans="1:31" s="2" customFormat="1" ht="6.9" customHeight="1">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 customHeight="1">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c r="A30" s="29"/>
      <c r="B30" s="30"/>
      <c r="C30" s="29"/>
      <c r="D30" s="94" t="s">
        <v>36</v>
      </c>
      <c r="E30" s="29"/>
      <c r="F30" s="29"/>
      <c r="G30" s="29"/>
      <c r="H30" s="29"/>
      <c r="I30" s="29"/>
      <c r="J30" s="68">
        <f>ROUND(J119, 2)</f>
        <v>0</v>
      </c>
      <c r="K30" s="29"/>
      <c r="L30" s="39"/>
      <c r="S30" s="29"/>
      <c r="T30" s="29"/>
      <c r="U30" s="29"/>
      <c r="V30" s="29"/>
      <c r="W30" s="29"/>
      <c r="X30" s="29"/>
      <c r="Y30" s="29"/>
      <c r="Z30" s="29"/>
      <c r="AA30" s="29"/>
      <c r="AB30" s="29"/>
      <c r="AC30" s="29"/>
      <c r="AD30" s="29"/>
      <c r="AE30" s="29"/>
    </row>
    <row r="31" spans="1:31" s="2" customFormat="1" ht="6.9" customHeight="1">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 customHeight="1">
      <c r="A32" s="29"/>
      <c r="B32" s="30"/>
      <c r="C32" s="29"/>
      <c r="D32" s="29"/>
      <c r="E32" s="29"/>
      <c r="F32" s="33" t="s">
        <v>38</v>
      </c>
      <c r="G32" s="29"/>
      <c r="H32" s="29"/>
      <c r="I32" s="33" t="s">
        <v>37</v>
      </c>
      <c r="J32" s="33" t="s">
        <v>39</v>
      </c>
      <c r="K32" s="29"/>
      <c r="L32" s="39"/>
      <c r="S32" s="29"/>
      <c r="T32" s="29"/>
      <c r="U32" s="29"/>
      <c r="V32" s="29"/>
      <c r="W32" s="29"/>
      <c r="X32" s="29"/>
      <c r="Y32" s="29"/>
      <c r="Z32" s="29"/>
      <c r="AA32" s="29"/>
      <c r="AB32" s="29"/>
      <c r="AC32" s="29"/>
      <c r="AD32" s="29"/>
      <c r="AE32" s="29"/>
    </row>
    <row r="33" spans="1:31" s="2" customFormat="1" ht="14.4" customHeight="1">
      <c r="A33" s="29"/>
      <c r="B33" s="30"/>
      <c r="C33" s="29"/>
      <c r="D33" s="95" t="s">
        <v>40</v>
      </c>
      <c r="E33" s="24" t="s">
        <v>41</v>
      </c>
      <c r="F33" s="96">
        <f>ROUND((SUM(BE119:BE150)),  2)</f>
        <v>0</v>
      </c>
      <c r="G33" s="29"/>
      <c r="H33" s="29"/>
      <c r="I33" s="97">
        <v>0.2</v>
      </c>
      <c r="J33" s="96">
        <f>ROUND(((SUM(BE119:BE150))*I33),  2)</f>
        <v>0</v>
      </c>
      <c r="K33" s="29"/>
      <c r="L33" s="39"/>
      <c r="S33" s="29"/>
      <c r="T33" s="29"/>
      <c r="U33" s="29"/>
      <c r="V33" s="29"/>
      <c r="W33" s="29"/>
      <c r="X33" s="29"/>
      <c r="Y33" s="29"/>
      <c r="Z33" s="29"/>
      <c r="AA33" s="29"/>
      <c r="AB33" s="29"/>
      <c r="AC33" s="29"/>
      <c r="AD33" s="29"/>
      <c r="AE33" s="29"/>
    </row>
    <row r="34" spans="1:31" s="2" customFormat="1" ht="14.4" customHeight="1">
      <c r="A34" s="29"/>
      <c r="B34" s="30"/>
      <c r="C34" s="29"/>
      <c r="D34" s="29"/>
      <c r="E34" s="24" t="s">
        <v>42</v>
      </c>
      <c r="F34" s="96">
        <f>ROUND((SUM(BF119:BF150)),  2)</f>
        <v>0</v>
      </c>
      <c r="G34" s="29"/>
      <c r="H34" s="29"/>
      <c r="I34" s="97">
        <v>0.2</v>
      </c>
      <c r="J34" s="96">
        <f>ROUND(((SUM(BF119:BF150))*I34),  2)</f>
        <v>0</v>
      </c>
      <c r="K34" s="29"/>
      <c r="L34" s="39"/>
      <c r="S34" s="29"/>
      <c r="T34" s="29"/>
      <c r="U34" s="29"/>
      <c r="V34" s="29"/>
      <c r="W34" s="29"/>
      <c r="X34" s="29"/>
      <c r="Y34" s="29"/>
      <c r="Z34" s="29"/>
      <c r="AA34" s="29"/>
      <c r="AB34" s="29"/>
      <c r="AC34" s="29"/>
      <c r="AD34" s="29"/>
      <c r="AE34" s="29"/>
    </row>
    <row r="35" spans="1:31" s="2" customFormat="1" ht="14.4" hidden="1" customHeight="1">
      <c r="A35" s="29"/>
      <c r="B35" s="30"/>
      <c r="C35" s="29"/>
      <c r="D35" s="29"/>
      <c r="E35" s="24" t="s">
        <v>43</v>
      </c>
      <c r="F35" s="96">
        <f>ROUND((SUM(BG119:BG150)),  2)</f>
        <v>0</v>
      </c>
      <c r="G35" s="29"/>
      <c r="H35" s="29"/>
      <c r="I35" s="97">
        <v>0.2</v>
      </c>
      <c r="J35" s="96">
        <f>0</f>
        <v>0</v>
      </c>
      <c r="K35" s="29"/>
      <c r="L35" s="39"/>
      <c r="S35" s="29"/>
      <c r="T35" s="29"/>
      <c r="U35" s="29"/>
      <c r="V35" s="29"/>
      <c r="W35" s="29"/>
      <c r="X35" s="29"/>
      <c r="Y35" s="29"/>
      <c r="Z35" s="29"/>
      <c r="AA35" s="29"/>
      <c r="AB35" s="29"/>
      <c r="AC35" s="29"/>
      <c r="AD35" s="29"/>
      <c r="AE35" s="29"/>
    </row>
    <row r="36" spans="1:31" s="2" customFormat="1" ht="14.4" hidden="1" customHeight="1">
      <c r="A36" s="29"/>
      <c r="B36" s="30"/>
      <c r="C36" s="29"/>
      <c r="D36" s="29"/>
      <c r="E36" s="24" t="s">
        <v>44</v>
      </c>
      <c r="F36" s="96">
        <f>ROUND((SUM(BH119:BH150)),  2)</f>
        <v>0</v>
      </c>
      <c r="G36" s="29"/>
      <c r="H36" s="29"/>
      <c r="I36" s="97">
        <v>0.2</v>
      </c>
      <c r="J36" s="96">
        <f>0</f>
        <v>0</v>
      </c>
      <c r="K36" s="29"/>
      <c r="L36" s="39"/>
      <c r="S36" s="29"/>
      <c r="T36" s="29"/>
      <c r="U36" s="29"/>
      <c r="V36" s="29"/>
      <c r="W36" s="29"/>
      <c r="X36" s="29"/>
      <c r="Y36" s="29"/>
      <c r="Z36" s="29"/>
      <c r="AA36" s="29"/>
      <c r="AB36" s="29"/>
      <c r="AC36" s="29"/>
      <c r="AD36" s="29"/>
      <c r="AE36" s="29"/>
    </row>
    <row r="37" spans="1:31" s="2" customFormat="1" ht="14.4" hidden="1" customHeight="1">
      <c r="A37" s="29"/>
      <c r="B37" s="30"/>
      <c r="C37" s="29"/>
      <c r="D37" s="29"/>
      <c r="E37" s="24" t="s">
        <v>45</v>
      </c>
      <c r="F37" s="96">
        <f>ROUND((SUM(BI119:BI150)),  2)</f>
        <v>0</v>
      </c>
      <c r="G37" s="29"/>
      <c r="H37" s="29"/>
      <c r="I37" s="97">
        <v>0</v>
      </c>
      <c r="J37" s="96">
        <f>0</f>
        <v>0</v>
      </c>
      <c r="K37" s="29"/>
      <c r="L37" s="39"/>
      <c r="S37" s="29"/>
      <c r="T37" s="29"/>
      <c r="U37" s="29"/>
      <c r="V37" s="29"/>
      <c r="W37" s="29"/>
      <c r="X37" s="29"/>
      <c r="Y37" s="29"/>
      <c r="Z37" s="29"/>
      <c r="AA37" s="29"/>
      <c r="AB37" s="29"/>
      <c r="AC37" s="29"/>
      <c r="AD37" s="29"/>
      <c r="AE37" s="29"/>
    </row>
    <row r="38" spans="1:31" s="2" customFormat="1" ht="6.9" customHeight="1">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c r="A39" s="29"/>
      <c r="B39" s="30"/>
      <c r="C39" s="98"/>
      <c r="D39" s="99" t="s">
        <v>46</v>
      </c>
      <c r="E39" s="57"/>
      <c r="F39" s="57"/>
      <c r="G39" s="100" t="s">
        <v>47</v>
      </c>
      <c r="H39" s="101" t="s">
        <v>48</v>
      </c>
      <c r="I39" s="57"/>
      <c r="J39" s="102">
        <f>SUM(J30:J37)</f>
        <v>0</v>
      </c>
      <c r="K39" s="103"/>
      <c r="L39" s="39"/>
      <c r="S39" s="29"/>
      <c r="T39" s="29"/>
      <c r="U39" s="29"/>
      <c r="V39" s="29"/>
      <c r="W39" s="29"/>
      <c r="X39" s="29"/>
      <c r="Y39" s="29"/>
      <c r="Z39" s="29"/>
      <c r="AA39" s="29"/>
      <c r="AB39" s="29"/>
      <c r="AC39" s="29"/>
      <c r="AD39" s="29"/>
      <c r="AE39" s="29"/>
    </row>
    <row r="40" spans="1:31" s="2" customFormat="1" ht="14.4" customHeight="1">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 customHeight="1">
      <c r="B41" s="17"/>
      <c r="L41" s="17"/>
    </row>
    <row r="42" spans="1:31" s="1" customFormat="1" ht="14.4" customHeight="1">
      <c r="B42" s="17"/>
      <c r="L42" s="17"/>
    </row>
    <row r="43" spans="1:31" s="1" customFormat="1" ht="14.4" customHeight="1">
      <c r="B43" s="17"/>
      <c r="L43" s="17"/>
    </row>
    <row r="44" spans="1:31" s="1" customFormat="1" ht="14.4" customHeight="1">
      <c r="B44" s="17"/>
      <c r="L44" s="17"/>
    </row>
    <row r="45" spans="1:31" s="1" customFormat="1" ht="14.4" customHeight="1">
      <c r="B45" s="17"/>
      <c r="L45" s="17"/>
    </row>
    <row r="46" spans="1:31" s="1" customFormat="1" ht="14.4" customHeight="1">
      <c r="B46" s="17"/>
      <c r="L46" s="17"/>
    </row>
    <row r="47" spans="1:31" s="1" customFormat="1" ht="14.4" customHeight="1">
      <c r="B47" s="17"/>
      <c r="L47" s="17"/>
    </row>
    <row r="48" spans="1:31" s="1" customFormat="1" ht="14.4" customHeight="1">
      <c r="B48" s="17"/>
      <c r="L48" s="17"/>
    </row>
    <row r="49" spans="1:31" s="1" customFormat="1" ht="14.4" customHeight="1">
      <c r="B49" s="17"/>
      <c r="L49" s="17"/>
    </row>
    <row r="50" spans="1:31" s="2" customFormat="1" ht="14.4" customHeight="1">
      <c r="B50" s="39"/>
      <c r="D50" s="40" t="s">
        <v>49</v>
      </c>
      <c r="E50" s="41"/>
      <c r="F50" s="41"/>
      <c r="G50" s="40" t="s">
        <v>50</v>
      </c>
      <c r="H50" s="41"/>
      <c r="I50" s="41"/>
      <c r="J50" s="41"/>
      <c r="K50" s="41"/>
      <c r="L50" s="39"/>
    </row>
    <row r="51" spans="1:31" ht="10.199999999999999">
      <c r="B51" s="17"/>
      <c r="L51" s="17"/>
    </row>
    <row r="52" spans="1:31" ht="10.199999999999999">
      <c r="B52" s="17"/>
      <c r="L52" s="17"/>
    </row>
    <row r="53" spans="1:31" ht="10.199999999999999">
      <c r="B53" s="17"/>
      <c r="L53" s="17"/>
    </row>
    <row r="54" spans="1:31" ht="10.199999999999999">
      <c r="B54" s="17"/>
      <c r="L54" s="17"/>
    </row>
    <row r="55" spans="1:31" ht="10.199999999999999">
      <c r="B55" s="17"/>
      <c r="L55" s="17"/>
    </row>
    <row r="56" spans="1:31" ht="10.199999999999999">
      <c r="B56" s="17"/>
      <c r="L56" s="17"/>
    </row>
    <row r="57" spans="1:31" ht="10.199999999999999">
      <c r="B57" s="17"/>
      <c r="L57" s="17"/>
    </row>
    <row r="58" spans="1:31" ht="10.199999999999999">
      <c r="B58" s="17"/>
      <c r="L58" s="17"/>
    </row>
    <row r="59" spans="1:31" ht="10.199999999999999">
      <c r="B59" s="17"/>
      <c r="L59" s="17"/>
    </row>
    <row r="60" spans="1:31" ht="10.199999999999999">
      <c r="B60" s="17"/>
      <c r="L60" s="17"/>
    </row>
    <row r="61" spans="1:31" s="2" customFormat="1" ht="13.2">
      <c r="A61" s="29"/>
      <c r="B61" s="30"/>
      <c r="C61" s="29"/>
      <c r="D61" s="42" t="s">
        <v>51</v>
      </c>
      <c r="E61" s="32"/>
      <c r="F61" s="104" t="s">
        <v>52</v>
      </c>
      <c r="G61" s="42" t="s">
        <v>51</v>
      </c>
      <c r="H61" s="32"/>
      <c r="I61" s="32"/>
      <c r="J61" s="105" t="s">
        <v>52</v>
      </c>
      <c r="K61" s="32"/>
      <c r="L61" s="39"/>
      <c r="S61" s="29"/>
      <c r="T61" s="29"/>
      <c r="U61" s="29"/>
      <c r="V61" s="29"/>
      <c r="W61" s="29"/>
      <c r="X61" s="29"/>
      <c r="Y61" s="29"/>
      <c r="Z61" s="29"/>
      <c r="AA61" s="29"/>
      <c r="AB61" s="29"/>
      <c r="AC61" s="29"/>
      <c r="AD61" s="29"/>
      <c r="AE61" s="29"/>
    </row>
    <row r="62" spans="1:31" ht="10.199999999999999">
      <c r="B62" s="17"/>
      <c r="L62" s="17"/>
    </row>
    <row r="63" spans="1:31" ht="10.199999999999999">
      <c r="B63" s="17"/>
      <c r="L63" s="17"/>
    </row>
    <row r="64" spans="1:31" ht="10.199999999999999">
      <c r="B64" s="17"/>
      <c r="L64" s="17"/>
    </row>
    <row r="65" spans="1:31" s="2" customFormat="1" ht="13.2">
      <c r="A65" s="29"/>
      <c r="B65" s="30"/>
      <c r="C65" s="29"/>
      <c r="D65" s="40" t="s">
        <v>53</v>
      </c>
      <c r="E65" s="43"/>
      <c r="F65" s="43"/>
      <c r="G65" s="40" t="s">
        <v>54</v>
      </c>
      <c r="H65" s="43"/>
      <c r="I65" s="43"/>
      <c r="J65" s="43"/>
      <c r="K65" s="43"/>
      <c r="L65" s="39"/>
      <c r="S65" s="29"/>
      <c r="T65" s="29"/>
      <c r="U65" s="29"/>
      <c r="V65" s="29"/>
      <c r="W65" s="29"/>
      <c r="X65" s="29"/>
      <c r="Y65" s="29"/>
      <c r="Z65" s="29"/>
      <c r="AA65" s="29"/>
      <c r="AB65" s="29"/>
      <c r="AC65" s="29"/>
      <c r="AD65" s="29"/>
      <c r="AE65" s="29"/>
    </row>
    <row r="66" spans="1:31" ht="10.199999999999999">
      <c r="B66" s="17"/>
      <c r="L66" s="17"/>
    </row>
    <row r="67" spans="1:31" ht="10.199999999999999">
      <c r="B67" s="17"/>
      <c r="L67" s="17"/>
    </row>
    <row r="68" spans="1:31" ht="10.199999999999999">
      <c r="B68" s="17"/>
      <c r="L68" s="17"/>
    </row>
    <row r="69" spans="1:31" ht="10.199999999999999">
      <c r="B69" s="17"/>
      <c r="L69" s="17"/>
    </row>
    <row r="70" spans="1:31" ht="10.199999999999999">
      <c r="B70" s="17"/>
      <c r="L70" s="17"/>
    </row>
    <row r="71" spans="1:31" ht="10.199999999999999">
      <c r="B71" s="17"/>
      <c r="L71" s="17"/>
    </row>
    <row r="72" spans="1:31" ht="10.199999999999999">
      <c r="B72" s="17"/>
      <c r="L72" s="17"/>
    </row>
    <row r="73" spans="1:31" ht="10.199999999999999">
      <c r="B73" s="17"/>
      <c r="L73" s="17"/>
    </row>
    <row r="74" spans="1:31" ht="10.199999999999999">
      <c r="B74" s="17"/>
      <c r="L74" s="17"/>
    </row>
    <row r="75" spans="1:31" ht="10.199999999999999">
      <c r="B75" s="17"/>
      <c r="L75" s="17"/>
    </row>
    <row r="76" spans="1:31" s="2" customFormat="1" ht="13.2">
      <c r="A76" s="29"/>
      <c r="B76" s="30"/>
      <c r="C76" s="29"/>
      <c r="D76" s="42" t="s">
        <v>51</v>
      </c>
      <c r="E76" s="32"/>
      <c r="F76" s="104" t="s">
        <v>52</v>
      </c>
      <c r="G76" s="42" t="s">
        <v>51</v>
      </c>
      <c r="H76" s="32"/>
      <c r="I76" s="32"/>
      <c r="J76" s="105" t="s">
        <v>52</v>
      </c>
      <c r="K76" s="32"/>
      <c r="L76" s="39"/>
      <c r="S76" s="29"/>
      <c r="T76" s="29"/>
      <c r="U76" s="29"/>
      <c r="V76" s="29"/>
      <c r="W76" s="29"/>
      <c r="X76" s="29"/>
      <c r="Y76" s="29"/>
      <c r="Z76" s="29"/>
      <c r="AA76" s="29"/>
      <c r="AB76" s="29"/>
      <c r="AC76" s="29"/>
      <c r="AD76" s="29"/>
      <c r="AE76" s="29"/>
    </row>
    <row r="77" spans="1:31" s="2" customFormat="1" ht="14.4" customHeight="1">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 customHeight="1">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 customHeight="1">
      <c r="A82" s="29"/>
      <c r="B82" s="30"/>
      <c r="C82" s="18" t="s">
        <v>97</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 customHeight="1">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c r="A84" s="29"/>
      <c r="B84" s="30"/>
      <c r="C84" s="24" t="s">
        <v>15</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4.4" customHeight="1">
      <c r="A85" s="29"/>
      <c r="B85" s="30"/>
      <c r="C85" s="29"/>
      <c r="D85" s="29"/>
      <c r="E85" s="212" t="str">
        <f>E7</f>
        <v>Stavebné úpravy sociálnych buniek na 1-5.NP objektu Karpatská 3116/9</v>
      </c>
      <c r="F85" s="213"/>
      <c r="G85" s="213"/>
      <c r="H85" s="213"/>
      <c r="I85" s="29"/>
      <c r="J85" s="29"/>
      <c r="K85" s="29"/>
      <c r="L85" s="39"/>
      <c r="S85" s="29"/>
      <c r="T85" s="29"/>
      <c r="U85" s="29"/>
      <c r="V85" s="29"/>
      <c r="W85" s="29"/>
      <c r="X85" s="29"/>
      <c r="Y85" s="29"/>
      <c r="Z85" s="29"/>
      <c r="AA85" s="29"/>
      <c r="AB85" s="29"/>
      <c r="AC85" s="29"/>
      <c r="AD85" s="29"/>
      <c r="AE85" s="29"/>
    </row>
    <row r="86" spans="1:47" s="2" customFormat="1" ht="12" customHeight="1">
      <c r="A86" s="29"/>
      <c r="B86" s="30"/>
      <c r="C86" s="24" t="s">
        <v>95</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4.4" customHeight="1">
      <c r="A87" s="29"/>
      <c r="B87" s="30"/>
      <c r="C87" s="29"/>
      <c r="D87" s="29"/>
      <c r="E87" s="173" t="str">
        <f>E9</f>
        <v>v - vzduchotechnika</v>
      </c>
      <c r="F87" s="214"/>
      <c r="G87" s="214"/>
      <c r="H87" s="214"/>
      <c r="I87" s="29"/>
      <c r="J87" s="29"/>
      <c r="K87" s="29"/>
      <c r="L87" s="39"/>
      <c r="S87" s="29"/>
      <c r="T87" s="29"/>
      <c r="U87" s="29"/>
      <c r="V87" s="29"/>
      <c r="W87" s="29"/>
      <c r="X87" s="29"/>
      <c r="Y87" s="29"/>
      <c r="Z87" s="29"/>
      <c r="AA87" s="29"/>
      <c r="AB87" s="29"/>
      <c r="AC87" s="29"/>
      <c r="AD87" s="29"/>
      <c r="AE87" s="29"/>
    </row>
    <row r="88" spans="1:47" s="2" customFormat="1" ht="6.9" customHeight="1">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c r="A89" s="29"/>
      <c r="B89" s="30"/>
      <c r="C89" s="24" t="s">
        <v>19</v>
      </c>
      <c r="D89" s="29"/>
      <c r="E89" s="29"/>
      <c r="F89" s="22" t="str">
        <f>F12</f>
        <v>Karpatská 3116/9</v>
      </c>
      <c r="G89" s="29"/>
      <c r="H89" s="29"/>
      <c r="I89" s="24" t="s">
        <v>21</v>
      </c>
      <c r="J89" s="52" t="str">
        <f>IF(J12="","",J12)</f>
        <v>31. 8. 2020</v>
      </c>
      <c r="K89" s="29"/>
      <c r="L89" s="39"/>
      <c r="S89" s="29"/>
      <c r="T89" s="29"/>
      <c r="U89" s="29"/>
      <c r="V89" s="29"/>
      <c r="W89" s="29"/>
      <c r="X89" s="29"/>
      <c r="Y89" s="29"/>
      <c r="Z89" s="29"/>
      <c r="AA89" s="29"/>
      <c r="AB89" s="29"/>
      <c r="AC89" s="29"/>
      <c r="AD89" s="29"/>
      <c r="AE89" s="29"/>
    </row>
    <row r="90" spans="1:47" s="2" customFormat="1" ht="6.9" customHeight="1">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6.4" customHeight="1">
      <c r="A91" s="29"/>
      <c r="B91" s="30"/>
      <c r="C91" s="24" t="s">
        <v>23</v>
      </c>
      <c r="D91" s="29"/>
      <c r="E91" s="29"/>
      <c r="F91" s="22" t="str">
        <f>E15</f>
        <v>Žilinský samosprávny kraj, Žilina</v>
      </c>
      <c r="G91" s="29"/>
      <c r="H91" s="29"/>
      <c r="I91" s="24" t="s">
        <v>29</v>
      </c>
      <c r="J91" s="27" t="str">
        <f>E21</f>
        <v>PROPORTION s.r.o., Žilina</v>
      </c>
      <c r="K91" s="29"/>
      <c r="L91" s="39"/>
      <c r="S91" s="29"/>
      <c r="T91" s="29"/>
      <c r="U91" s="29"/>
      <c r="V91" s="29"/>
      <c r="W91" s="29"/>
      <c r="X91" s="29"/>
      <c r="Y91" s="29"/>
      <c r="Z91" s="29"/>
      <c r="AA91" s="29"/>
      <c r="AB91" s="29"/>
      <c r="AC91" s="29"/>
      <c r="AD91" s="29"/>
      <c r="AE91" s="29"/>
    </row>
    <row r="92" spans="1:47" s="2" customFormat="1" ht="26.4" customHeight="1">
      <c r="A92" s="29"/>
      <c r="B92" s="30"/>
      <c r="C92" s="24" t="s">
        <v>27</v>
      </c>
      <c r="D92" s="29"/>
      <c r="E92" s="29"/>
      <c r="F92" s="22" t="str">
        <f>IF(E18="","",E18)</f>
        <v>Vyplň údaj</v>
      </c>
      <c r="G92" s="29"/>
      <c r="H92" s="29"/>
      <c r="I92" s="24" t="s">
        <v>32</v>
      </c>
      <c r="J92" s="27" t="str">
        <f>E24</f>
        <v>Ing. Michaela Hýllová</v>
      </c>
      <c r="K92" s="29"/>
      <c r="L92" s="39"/>
      <c r="S92" s="29"/>
      <c r="T92" s="29"/>
      <c r="U92" s="29"/>
      <c r="V92" s="29"/>
      <c r="W92" s="29"/>
      <c r="X92" s="29"/>
      <c r="Y92" s="29"/>
      <c r="Z92" s="29"/>
      <c r="AA92" s="29"/>
      <c r="AB92" s="29"/>
      <c r="AC92" s="29"/>
      <c r="AD92" s="29"/>
      <c r="AE92" s="29"/>
    </row>
    <row r="93" spans="1:47" s="2" customFormat="1" ht="10.35" customHeight="1">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c r="A94" s="29"/>
      <c r="B94" s="30"/>
      <c r="C94" s="106" t="s">
        <v>98</v>
      </c>
      <c r="D94" s="98"/>
      <c r="E94" s="98"/>
      <c r="F94" s="98"/>
      <c r="G94" s="98"/>
      <c r="H94" s="98"/>
      <c r="I94" s="98"/>
      <c r="J94" s="107" t="s">
        <v>99</v>
      </c>
      <c r="K94" s="98"/>
      <c r="L94" s="39"/>
      <c r="S94" s="29"/>
      <c r="T94" s="29"/>
      <c r="U94" s="29"/>
      <c r="V94" s="29"/>
      <c r="W94" s="29"/>
      <c r="X94" s="29"/>
      <c r="Y94" s="29"/>
      <c r="Z94" s="29"/>
      <c r="AA94" s="29"/>
      <c r="AB94" s="29"/>
      <c r="AC94" s="29"/>
      <c r="AD94" s="29"/>
      <c r="AE94" s="29"/>
    </row>
    <row r="95" spans="1:47" s="2" customFormat="1" ht="10.35" customHeight="1">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8" customHeight="1">
      <c r="A96" s="29"/>
      <c r="B96" s="30"/>
      <c r="C96" s="108" t="s">
        <v>100</v>
      </c>
      <c r="D96" s="29"/>
      <c r="E96" s="29"/>
      <c r="F96" s="29"/>
      <c r="G96" s="29"/>
      <c r="H96" s="29"/>
      <c r="I96" s="29"/>
      <c r="J96" s="68">
        <f>J119</f>
        <v>0</v>
      </c>
      <c r="K96" s="29"/>
      <c r="L96" s="39"/>
      <c r="S96" s="29"/>
      <c r="T96" s="29"/>
      <c r="U96" s="29"/>
      <c r="V96" s="29"/>
      <c r="W96" s="29"/>
      <c r="X96" s="29"/>
      <c r="Y96" s="29"/>
      <c r="Z96" s="29"/>
      <c r="AA96" s="29"/>
      <c r="AB96" s="29"/>
      <c r="AC96" s="29"/>
      <c r="AD96" s="29"/>
      <c r="AE96" s="29"/>
      <c r="AU96" s="14" t="s">
        <v>101</v>
      </c>
    </row>
    <row r="97" spans="1:31" s="9" customFormat="1" ht="24.9" customHeight="1">
      <c r="B97" s="109"/>
      <c r="D97" s="110" t="s">
        <v>934</v>
      </c>
      <c r="E97" s="111"/>
      <c r="F97" s="111"/>
      <c r="G97" s="111"/>
      <c r="H97" s="111"/>
      <c r="I97" s="111"/>
      <c r="J97" s="112">
        <f>J120</f>
        <v>0</v>
      </c>
      <c r="L97" s="109"/>
    </row>
    <row r="98" spans="1:31" s="9" customFormat="1" ht="24.9" customHeight="1">
      <c r="B98" s="109"/>
      <c r="D98" s="110" t="s">
        <v>935</v>
      </c>
      <c r="E98" s="111"/>
      <c r="F98" s="111"/>
      <c r="G98" s="111"/>
      <c r="H98" s="111"/>
      <c r="I98" s="111"/>
      <c r="J98" s="112">
        <f>J130</f>
        <v>0</v>
      </c>
      <c r="L98" s="109"/>
    </row>
    <row r="99" spans="1:31" s="9" customFormat="1" ht="24.9" customHeight="1">
      <c r="B99" s="109"/>
      <c r="D99" s="110" t="s">
        <v>936</v>
      </c>
      <c r="E99" s="111"/>
      <c r="F99" s="111"/>
      <c r="G99" s="111"/>
      <c r="H99" s="111"/>
      <c r="I99" s="111"/>
      <c r="J99" s="112">
        <f>J144</f>
        <v>0</v>
      </c>
      <c r="L99" s="109"/>
    </row>
    <row r="100" spans="1:31" s="2" customFormat="1" ht="21.75" customHeight="1">
      <c r="A100" s="29"/>
      <c r="B100" s="30"/>
      <c r="C100" s="29"/>
      <c r="D100" s="29"/>
      <c r="E100" s="29"/>
      <c r="F100" s="29"/>
      <c r="G100" s="29"/>
      <c r="H100" s="29"/>
      <c r="I100" s="29"/>
      <c r="J100" s="29"/>
      <c r="K100" s="29"/>
      <c r="L100" s="39"/>
      <c r="S100" s="29"/>
      <c r="T100" s="29"/>
      <c r="U100" s="29"/>
      <c r="V100" s="29"/>
      <c r="W100" s="29"/>
      <c r="X100" s="29"/>
      <c r="Y100" s="29"/>
      <c r="Z100" s="29"/>
      <c r="AA100" s="29"/>
      <c r="AB100" s="29"/>
      <c r="AC100" s="29"/>
      <c r="AD100" s="29"/>
      <c r="AE100" s="29"/>
    </row>
    <row r="101" spans="1:31" s="2" customFormat="1" ht="6.9" customHeight="1">
      <c r="A101" s="29"/>
      <c r="B101" s="44"/>
      <c r="C101" s="45"/>
      <c r="D101" s="45"/>
      <c r="E101" s="45"/>
      <c r="F101" s="45"/>
      <c r="G101" s="45"/>
      <c r="H101" s="45"/>
      <c r="I101" s="45"/>
      <c r="J101" s="45"/>
      <c r="K101" s="45"/>
      <c r="L101" s="39"/>
      <c r="S101" s="29"/>
      <c r="T101" s="29"/>
      <c r="U101" s="29"/>
      <c r="V101" s="29"/>
      <c r="W101" s="29"/>
      <c r="X101" s="29"/>
      <c r="Y101" s="29"/>
      <c r="Z101" s="29"/>
      <c r="AA101" s="29"/>
      <c r="AB101" s="29"/>
      <c r="AC101" s="29"/>
      <c r="AD101" s="29"/>
      <c r="AE101" s="29"/>
    </row>
    <row r="105" spans="1:31" s="2" customFormat="1" ht="6.9" customHeight="1">
      <c r="A105" s="29"/>
      <c r="B105" s="46"/>
      <c r="C105" s="47"/>
      <c r="D105" s="47"/>
      <c r="E105" s="47"/>
      <c r="F105" s="47"/>
      <c r="G105" s="47"/>
      <c r="H105" s="47"/>
      <c r="I105" s="47"/>
      <c r="J105" s="47"/>
      <c r="K105" s="47"/>
      <c r="L105" s="39"/>
      <c r="S105" s="29"/>
      <c r="T105" s="29"/>
      <c r="U105" s="29"/>
      <c r="V105" s="29"/>
      <c r="W105" s="29"/>
      <c r="X105" s="29"/>
      <c r="Y105" s="29"/>
      <c r="Z105" s="29"/>
      <c r="AA105" s="29"/>
      <c r="AB105" s="29"/>
      <c r="AC105" s="29"/>
      <c r="AD105" s="29"/>
      <c r="AE105" s="29"/>
    </row>
    <row r="106" spans="1:31" s="2" customFormat="1" ht="24.9" customHeight="1">
      <c r="A106" s="29"/>
      <c r="B106" s="30"/>
      <c r="C106" s="18" t="s">
        <v>119</v>
      </c>
      <c r="D106" s="29"/>
      <c r="E106" s="29"/>
      <c r="F106" s="29"/>
      <c r="G106" s="29"/>
      <c r="H106" s="29"/>
      <c r="I106" s="29"/>
      <c r="J106" s="29"/>
      <c r="K106" s="29"/>
      <c r="L106" s="39"/>
      <c r="S106" s="29"/>
      <c r="T106" s="29"/>
      <c r="U106" s="29"/>
      <c r="V106" s="29"/>
      <c r="W106" s="29"/>
      <c r="X106" s="29"/>
      <c r="Y106" s="29"/>
      <c r="Z106" s="29"/>
      <c r="AA106" s="29"/>
      <c r="AB106" s="29"/>
      <c r="AC106" s="29"/>
      <c r="AD106" s="29"/>
      <c r="AE106" s="29"/>
    </row>
    <row r="107" spans="1:31" s="2" customFormat="1" ht="6.9" customHeight="1">
      <c r="A107" s="29"/>
      <c r="B107" s="30"/>
      <c r="C107" s="29"/>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12" customHeight="1">
      <c r="A108" s="29"/>
      <c r="B108" s="30"/>
      <c r="C108" s="24" t="s">
        <v>15</v>
      </c>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14.4" customHeight="1">
      <c r="A109" s="29"/>
      <c r="B109" s="30"/>
      <c r="C109" s="29"/>
      <c r="D109" s="29"/>
      <c r="E109" s="212" t="str">
        <f>E7</f>
        <v>Stavebné úpravy sociálnych buniek na 1-5.NP objektu Karpatská 3116/9</v>
      </c>
      <c r="F109" s="213"/>
      <c r="G109" s="213"/>
      <c r="H109" s="213"/>
      <c r="I109" s="29"/>
      <c r="J109" s="29"/>
      <c r="K109" s="29"/>
      <c r="L109" s="39"/>
      <c r="S109" s="29"/>
      <c r="T109" s="29"/>
      <c r="U109" s="29"/>
      <c r="V109" s="29"/>
      <c r="W109" s="29"/>
      <c r="X109" s="29"/>
      <c r="Y109" s="29"/>
      <c r="Z109" s="29"/>
      <c r="AA109" s="29"/>
      <c r="AB109" s="29"/>
      <c r="AC109" s="29"/>
      <c r="AD109" s="29"/>
      <c r="AE109" s="29"/>
    </row>
    <row r="110" spans="1:31" s="2" customFormat="1" ht="12" customHeight="1">
      <c r="A110" s="29"/>
      <c r="B110" s="30"/>
      <c r="C110" s="24" t="s">
        <v>95</v>
      </c>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4.4" customHeight="1">
      <c r="A111" s="29"/>
      <c r="B111" s="30"/>
      <c r="C111" s="29"/>
      <c r="D111" s="29"/>
      <c r="E111" s="173" t="str">
        <f>E9</f>
        <v>v - vzduchotechnika</v>
      </c>
      <c r="F111" s="214"/>
      <c r="G111" s="214"/>
      <c r="H111" s="214"/>
      <c r="I111" s="29"/>
      <c r="J111" s="29"/>
      <c r="K111" s="29"/>
      <c r="L111" s="39"/>
      <c r="S111" s="29"/>
      <c r="T111" s="29"/>
      <c r="U111" s="29"/>
      <c r="V111" s="29"/>
      <c r="W111" s="29"/>
      <c r="X111" s="29"/>
      <c r="Y111" s="29"/>
      <c r="Z111" s="29"/>
      <c r="AA111" s="29"/>
      <c r="AB111" s="29"/>
      <c r="AC111" s="29"/>
      <c r="AD111" s="29"/>
      <c r="AE111" s="29"/>
    </row>
    <row r="112" spans="1:31" s="2" customFormat="1" ht="6.9" customHeight="1">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12" customHeight="1">
      <c r="A113" s="29"/>
      <c r="B113" s="30"/>
      <c r="C113" s="24" t="s">
        <v>19</v>
      </c>
      <c r="D113" s="29"/>
      <c r="E113" s="29"/>
      <c r="F113" s="22" t="str">
        <f>F12</f>
        <v>Karpatská 3116/9</v>
      </c>
      <c r="G113" s="29"/>
      <c r="H113" s="29"/>
      <c r="I113" s="24" t="s">
        <v>21</v>
      </c>
      <c r="J113" s="52" t="str">
        <f>IF(J12="","",J12)</f>
        <v>31. 8. 2020</v>
      </c>
      <c r="K113" s="29"/>
      <c r="L113" s="39"/>
      <c r="S113" s="29"/>
      <c r="T113" s="29"/>
      <c r="U113" s="29"/>
      <c r="V113" s="29"/>
      <c r="W113" s="29"/>
      <c r="X113" s="29"/>
      <c r="Y113" s="29"/>
      <c r="Z113" s="29"/>
      <c r="AA113" s="29"/>
      <c r="AB113" s="29"/>
      <c r="AC113" s="29"/>
      <c r="AD113" s="29"/>
      <c r="AE113" s="29"/>
    </row>
    <row r="114" spans="1:65" s="2" customFormat="1" ht="6.9" customHeight="1">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5" s="2" customFormat="1" ht="26.4" customHeight="1">
      <c r="A115" s="29"/>
      <c r="B115" s="30"/>
      <c r="C115" s="24" t="s">
        <v>23</v>
      </c>
      <c r="D115" s="29"/>
      <c r="E115" s="29"/>
      <c r="F115" s="22" t="str">
        <f>E15</f>
        <v>Žilinský samosprávny kraj, Žilina</v>
      </c>
      <c r="G115" s="29"/>
      <c r="H115" s="29"/>
      <c r="I115" s="24" t="s">
        <v>29</v>
      </c>
      <c r="J115" s="27" t="str">
        <f>E21</f>
        <v>PROPORTION s.r.o., Žilina</v>
      </c>
      <c r="K115" s="29"/>
      <c r="L115" s="39"/>
      <c r="S115" s="29"/>
      <c r="T115" s="29"/>
      <c r="U115" s="29"/>
      <c r="V115" s="29"/>
      <c r="W115" s="29"/>
      <c r="X115" s="29"/>
      <c r="Y115" s="29"/>
      <c r="Z115" s="29"/>
      <c r="AA115" s="29"/>
      <c r="AB115" s="29"/>
      <c r="AC115" s="29"/>
      <c r="AD115" s="29"/>
      <c r="AE115" s="29"/>
    </row>
    <row r="116" spans="1:65" s="2" customFormat="1" ht="26.4" customHeight="1">
      <c r="A116" s="29"/>
      <c r="B116" s="30"/>
      <c r="C116" s="24" t="s">
        <v>27</v>
      </c>
      <c r="D116" s="29"/>
      <c r="E116" s="29"/>
      <c r="F116" s="22" t="str">
        <f>IF(E18="","",E18)</f>
        <v>Vyplň údaj</v>
      </c>
      <c r="G116" s="29"/>
      <c r="H116" s="29"/>
      <c r="I116" s="24" t="s">
        <v>32</v>
      </c>
      <c r="J116" s="27" t="str">
        <f>E24</f>
        <v>Ing. Michaela Hýllová</v>
      </c>
      <c r="K116" s="29"/>
      <c r="L116" s="39"/>
      <c r="S116" s="29"/>
      <c r="T116" s="29"/>
      <c r="U116" s="29"/>
      <c r="V116" s="29"/>
      <c r="W116" s="29"/>
      <c r="X116" s="29"/>
      <c r="Y116" s="29"/>
      <c r="Z116" s="29"/>
      <c r="AA116" s="29"/>
      <c r="AB116" s="29"/>
      <c r="AC116" s="29"/>
      <c r="AD116" s="29"/>
      <c r="AE116" s="29"/>
    </row>
    <row r="117" spans="1:65" s="2" customFormat="1" ht="10.35" customHeight="1">
      <c r="A117" s="29"/>
      <c r="B117" s="30"/>
      <c r="C117" s="29"/>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5" s="11" customFormat="1" ht="29.25" customHeight="1">
      <c r="A118" s="117"/>
      <c r="B118" s="118"/>
      <c r="C118" s="119" t="s">
        <v>120</v>
      </c>
      <c r="D118" s="120" t="s">
        <v>61</v>
      </c>
      <c r="E118" s="120" t="s">
        <v>57</v>
      </c>
      <c r="F118" s="120" t="s">
        <v>58</v>
      </c>
      <c r="G118" s="120" t="s">
        <v>121</v>
      </c>
      <c r="H118" s="120" t="s">
        <v>122</v>
      </c>
      <c r="I118" s="120" t="s">
        <v>123</v>
      </c>
      <c r="J118" s="121" t="s">
        <v>99</v>
      </c>
      <c r="K118" s="122" t="s">
        <v>124</v>
      </c>
      <c r="L118" s="123"/>
      <c r="M118" s="59" t="s">
        <v>1</v>
      </c>
      <c r="N118" s="60" t="s">
        <v>40</v>
      </c>
      <c r="O118" s="60" t="s">
        <v>125</v>
      </c>
      <c r="P118" s="60" t="s">
        <v>126</v>
      </c>
      <c r="Q118" s="60" t="s">
        <v>127</v>
      </c>
      <c r="R118" s="60" t="s">
        <v>128</v>
      </c>
      <c r="S118" s="60" t="s">
        <v>129</v>
      </c>
      <c r="T118" s="61" t="s">
        <v>130</v>
      </c>
      <c r="U118" s="117"/>
      <c r="V118" s="117"/>
      <c r="W118" s="117"/>
      <c r="X118" s="117"/>
      <c r="Y118" s="117"/>
      <c r="Z118" s="117"/>
      <c r="AA118" s="117"/>
      <c r="AB118" s="117"/>
      <c r="AC118" s="117"/>
      <c r="AD118" s="117"/>
      <c r="AE118" s="117"/>
    </row>
    <row r="119" spans="1:65" s="2" customFormat="1" ht="22.8" customHeight="1">
      <c r="A119" s="29"/>
      <c r="B119" s="30"/>
      <c r="C119" s="66" t="s">
        <v>100</v>
      </c>
      <c r="D119" s="29"/>
      <c r="E119" s="29"/>
      <c r="F119" s="29"/>
      <c r="G119" s="29"/>
      <c r="H119" s="29"/>
      <c r="I119" s="29"/>
      <c r="J119" s="124">
        <f>BK119</f>
        <v>0</v>
      </c>
      <c r="K119" s="29"/>
      <c r="L119" s="30"/>
      <c r="M119" s="62"/>
      <c r="N119" s="53"/>
      <c r="O119" s="63"/>
      <c r="P119" s="125">
        <f>P120+P130+P144</f>
        <v>0</v>
      </c>
      <c r="Q119" s="63"/>
      <c r="R119" s="125">
        <f>R120+R130+R144</f>
        <v>0</v>
      </c>
      <c r="S119" s="63"/>
      <c r="T119" s="126">
        <f>T120+T130+T144</f>
        <v>0</v>
      </c>
      <c r="U119" s="29"/>
      <c r="V119" s="29"/>
      <c r="W119" s="29"/>
      <c r="X119" s="29"/>
      <c r="Y119" s="29"/>
      <c r="Z119" s="29"/>
      <c r="AA119" s="29"/>
      <c r="AB119" s="29"/>
      <c r="AC119" s="29"/>
      <c r="AD119" s="29"/>
      <c r="AE119" s="29"/>
      <c r="AT119" s="14" t="s">
        <v>75</v>
      </c>
      <c r="AU119" s="14" t="s">
        <v>101</v>
      </c>
      <c r="BK119" s="127">
        <f>BK120+BK130+BK144</f>
        <v>0</v>
      </c>
    </row>
    <row r="120" spans="1:65" s="12" customFormat="1" ht="25.95" customHeight="1">
      <c r="B120" s="128"/>
      <c r="D120" s="129" t="s">
        <v>75</v>
      </c>
      <c r="E120" s="130" t="s">
        <v>937</v>
      </c>
      <c r="F120" s="130" t="s">
        <v>938</v>
      </c>
      <c r="I120" s="131"/>
      <c r="J120" s="132">
        <f>BK120</f>
        <v>0</v>
      </c>
      <c r="L120" s="128"/>
      <c r="M120" s="133"/>
      <c r="N120" s="134"/>
      <c r="O120" s="134"/>
      <c r="P120" s="135">
        <f>SUM(P121:P129)</f>
        <v>0</v>
      </c>
      <c r="Q120" s="134"/>
      <c r="R120" s="135">
        <f>SUM(R121:R129)</f>
        <v>0</v>
      </c>
      <c r="S120" s="134"/>
      <c r="T120" s="136">
        <f>SUM(T121:T129)</f>
        <v>0</v>
      </c>
      <c r="AR120" s="129" t="s">
        <v>84</v>
      </c>
      <c r="AT120" s="137" t="s">
        <v>75</v>
      </c>
      <c r="AU120" s="137" t="s">
        <v>76</v>
      </c>
      <c r="AY120" s="129" t="s">
        <v>133</v>
      </c>
      <c r="BK120" s="138">
        <f>SUM(BK121:BK129)</f>
        <v>0</v>
      </c>
    </row>
    <row r="121" spans="1:65" s="2" customFormat="1" ht="34.799999999999997" customHeight="1">
      <c r="A121" s="29"/>
      <c r="B121" s="141"/>
      <c r="C121" s="156" t="s">
        <v>84</v>
      </c>
      <c r="D121" s="156" t="s">
        <v>172</v>
      </c>
      <c r="E121" s="157" t="s">
        <v>939</v>
      </c>
      <c r="F121" s="158" t="s">
        <v>940</v>
      </c>
      <c r="G121" s="159" t="s">
        <v>139</v>
      </c>
      <c r="H121" s="160">
        <v>4</v>
      </c>
      <c r="I121" s="161"/>
      <c r="J121" s="162">
        <f t="shared" ref="J121:J129" si="0">ROUND(I121*H121,2)</f>
        <v>0</v>
      </c>
      <c r="K121" s="163"/>
      <c r="L121" s="164"/>
      <c r="M121" s="165" t="s">
        <v>1</v>
      </c>
      <c r="N121" s="166" t="s">
        <v>42</v>
      </c>
      <c r="O121" s="55"/>
      <c r="P121" s="152">
        <f t="shared" ref="P121:P129" si="1">O121*H121</f>
        <v>0</v>
      </c>
      <c r="Q121" s="152">
        <v>0</v>
      </c>
      <c r="R121" s="152">
        <f t="shared" ref="R121:R129" si="2">Q121*H121</f>
        <v>0</v>
      </c>
      <c r="S121" s="152">
        <v>0</v>
      </c>
      <c r="T121" s="153">
        <f t="shared" ref="T121:T129" si="3">S121*H121</f>
        <v>0</v>
      </c>
      <c r="U121" s="29"/>
      <c r="V121" s="29"/>
      <c r="W121" s="29"/>
      <c r="X121" s="29"/>
      <c r="Y121" s="29"/>
      <c r="Z121" s="29"/>
      <c r="AA121" s="29"/>
      <c r="AB121" s="29"/>
      <c r="AC121" s="29"/>
      <c r="AD121" s="29"/>
      <c r="AE121" s="29"/>
      <c r="AR121" s="154" t="s">
        <v>941</v>
      </c>
      <c r="AT121" s="154" t="s">
        <v>172</v>
      </c>
      <c r="AU121" s="154" t="s">
        <v>84</v>
      </c>
      <c r="AY121" s="14" t="s">
        <v>133</v>
      </c>
      <c r="BE121" s="155">
        <f t="shared" ref="BE121:BE129" si="4">IF(N121="základná",J121,0)</f>
        <v>0</v>
      </c>
      <c r="BF121" s="155">
        <f t="shared" ref="BF121:BF129" si="5">IF(N121="znížená",J121,0)</f>
        <v>0</v>
      </c>
      <c r="BG121" s="155">
        <f t="shared" ref="BG121:BG129" si="6">IF(N121="zákl. prenesená",J121,0)</f>
        <v>0</v>
      </c>
      <c r="BH121" s="155">
        <f t="shared" ref="BH121:BH129" si="7">IF(N121="zníž. prenesená",J121,0)</f>
        <v>0</v>
      </c>
      <c r="BI121" s="155">
        <f t="shared" ref="BI121:BI129" si="8">IF(N121="nulová",J121,0)</f>
        <v>0</v>
      </c>
      <c r="BJ121" s="14" t="s">
        <v>141</v>
      </c>
      <c r="BK121" s="155">
        <f t="shared" ref="BK121:BK129" si="9">ROUND(I121*H121,2)</f>
        <v>0</v>
      </c>
      <c r="BL121" s="14" t="s">
        <v>406</v>
      </c>
      <c r="BM121" s="154" t="s">
        <v>141</v>
      </c>
    </row>
    <row r="122" spans="1:65" s="2" customFormat="1" ht="22.2" customHeight="1">
      <c r="A122" s="29"/>
      <c r="B122" s="141"/>
      <c r="C122" s="156" t="s">
        <v>141</v>
      </c>
      <c r="D122" s="156" t="s">
        <v>172</v>
      </c>
      <c r="E122" s="157" t="s">
        <v>942</v>
      </c>
      <c r="F122" s="158" t="s">
        <v>943</v>
      </c>
      <c r="G122" s="159" t="s">
        <v>139</v>
      </c>
      <c r="H122" s="160">
        <v>4</v>
      </c>
      <c r="I122" s="161"/>
      <c r="J122" s="162">
        <f t="shared" si="0"/>
        <v>0</v>
      </c>
      <c r="K122" s="163"/>
      <c r="L122" s="164"/>
      <c r="M122" s="165" t="s">
        <v>1</v>
      </c>
      <c r="N122" s="166" t="s">
        <v>42</v>
      </c>
      <c r="O122" s="55"/>
      <c r="P122" s="152">
        <f t="shared" si="1"/>
        <v>0</v>
      </c>
      <c r="Q122" s="152">
        <v>0</v>
      </c>
      <c r="R122" s="152">
        <f t="shared" si="2"/>
        <v>0</v>
      </c>
      <c r="S122" s="152">
        <v>0</v>
      </c>
      <c r="T122" s="153">
        <f t="shared" si="3"/>
        <v>0</v>
      </c>
      <c r="U122" s="29"/>
      <c r="V122" s="29"/>
      <c r="W122" s="29"/>
      <c r="X122" s="29"/>
      <c r="Y122" s="29"/>
      <c r="Z122" s="29"/>
      <c r="AA122" s="29"/>
      <c r="AB122" s="29"/>
      <c r="AC122" s="29"/>
      <c r="AD122" s="29"/>
      <c r="AE122" s="29"/>
      <c r="AR122" s="154" t="s">
        <v>941</v>
      </c>
      <c r="AT122" s="154" t="s">
        <v>172</v>
      </c>
      <c r="AU122" s="154" t="s">
        <v>84</v>
      </c>
      <c r="AY122" s="14" t="s">
        <v>133</v>
      </c>
      <c r="BE122" s="155">
        <f t="shared" si="4"/>
        <v>0</v>
      </c>
      <c r="BF122" s="155">
        <f t="shared" si="5"/>
        <v>0</v>
      </c>
      <c r="BG122" s="155">
        <f t="shared" si="6"/>
        <v>0</v>
      </c>
      <c r="BH122" s="155">
        <f t="shared" si="7"/>
        <v>0</v>
      </c>
      <c r="BI122" s="155">
        <f t="shared" si="8"/>
        <v>0</v>
      </c>
      <c r="BJ122" s="14" t="s">
        <v>141</v>
      </c>
      <c r="BK122" s="155">
        <f t="shared" si="9"/>
        <v>0</v>
      </c>
      <c r="BL122" s="14" t="s">
        <v>406</v>
      </c>
      <c r="BM122" s="154" t="s">
        <v>140</v>
      </c>
    </row>
    <row r="123" spans="1:65" s="2" customFormat="1" ht="22.2" customHeight="1">
      <c r="A123" s="29"/>
      <c r="B123" s="141"/>
      <c r="C123" s="156" t="s">
        <v>134</v>
      </c>
      <c r="D123" s="156" t="s">
        <v>172</v>
      </c>
      <c r="E123" s="157" t="s">
        <v>944</v>
      </c>
      <c r="F123" s="158" t="s">
        <v>945</v>
      </c>
      <c r="G123" s="159" t="s">
        <v>946</v>
      </c>
      <c r="H123" s="160">
        <v>5</v>
      </c>
      <c r="I123" s="161"/>
      <c r="J123" s="162">
        <f t="shared" si="0"/>
        <v>0</v>
      </c>
      <c r="K123" s="163"/>
      <c r="L123" s="164"/>
      <c r="M123" s="165" t="s">
        <v>1</v>
      </c>
      <c r="N123" s="166" t="s">
        <v>42</v>
      </c>
      <c r="O123" s="55"/>
      <c r="P123" s="152">
        <f t="shared" si="1"/>
        <v>0</v>
      </c>
      <c r="Q123" s="152">
        <v>0</v>
      </c>
      <c r="R123" s="152">
        <f t="shared" si="2"/>
        <v>0</v>
      </c>
      <c r="S123" s="152">
        <v>0</v>
      </c>
      <c r="T123" s="153">
        <f t="shared" si="3"/>
        <v>0</v>
      </c>
      <c r="U123" s="29"/>
      <c r="V123" s="29"/>
      <c r="W123" s="29"/>
      <c r="X123" s="29"/>
      <c r="Y123" s="29"/>
      <c r="Z123" s="29"/>
      <c r="AA123" s="29"/>
      <c r="AB123" s="29"/>
      <c r="AC123" s="29"/>
      <c r="AD123" s="29"/>
      <c r="AE123" s="29"/>
      <c r="AR123" s="154" t="s">
        <v>941</v>
      </c>
      <c r="AT123" s="154" t="s">
        <v>172</v>
      </c>
      <c r="AU123" s="154" t="s">
        <v>84</v>
      </c>
      <c r="AY123" s="14" t="s">
        <v>133</v>
      </c>
      <c r="BE123" s="155">
        <f t="shared" si="4"/>
        <v>0</v>
      </c>
      <c r="BF123" s="155">
        <f t="shared" si="5"/>
        <v>0</v>
      </c>
      <c r="BG123" s="155">
        <f t="shared" si="6"/>
        <v>0</v>
      </c>
      <c r="BH123" s="155">
        <f t="shared" si="7"/>
        <v>0</v>
      </c>
      <c r="BI123" s="155">
        <f t="shared" si="8"/>
        <v>0</v>
      </c>
      <c r="BJ123" s="14" t="s">
        <v>141</v>
      </c>
      <c r="BK123" s="155">
        <f t="shared" si="9"/>
        <v>0</v>
      </c>
      <c r="BL123" s="14" t="s">
        <v>406</v>
      </c>
      <c r="BM123" s="154" t="s">
        <v>154</v>
      </c>
    </row>
    <row r="124" spans="1:65" s="2" customFormat="1" ht="13.8" customHeight="1">
      <c r="A124" s="29"/>
      <c r="B124" s="141"/>
      <c r="C124" s="156" t="s">
        <v>140</v>
      </c>
      <c r="D124" s="156" t="s">
        <v>172</v>
      </c>
      <c r="E124" s="157" t="s">
        <v>947</v>
      </c>
      <c r="F124" s="158" t="s">
        <v>948</v>
      </c>
      <c r="G124" s="159" t="s">
        <v>946</v>
      </c>
      <c r="H124" s="160">
        <v>20</v>
      </c>
      <c r="I124" s="161"/>
      <c r="J124" s="162">
        <f t="shared" si="0"/>
        <v>0</v>
      </c>
      <c r="K124" s="163"/>
      <c r="L124" s="164"/>
      <c r="M124" s="165" t="s">
        <v>1</v>
      </c>
      <c r="N124" s="166" t="s">
        <v>42</v>
      </c>
      <c r="O124" s="55"/>
      <c r="P124" s="152">
        <f t="shared" si="1"/>
        <v>0</v>
      </c>
      <c r="Q124" s="152">
        <v>0</v>
      </c>
      <c r="R124" s="152">
        <f t="shared" si="2"/>
        <v>0</v>
      </c>
      <c r="S124" s="152">
        <v>0</v>
      </c>
      <c r="T124" s="153">
        <f t="shared" si="3"/>
        <v>0</v>
      </c>
      <c r="U124" s="29"/>
      <c r="V124" s="29"/>
      <c r="W124" s="29"/>
      <c r="X124" s="29"/>
      <c r="Y124" s="29"/>
      <c r="Z124" s="29"/>
      <c r="AA124" s="29"/>
      <c r="AB124" s="29"/>
      <c r="AC124" s="29"/>
      <c r="AD124" s="29"/>
      <c r="AE124" s="29"/>
      <c r="AR124" s="154" t="s">
        <v>941</v>
      </c>
      <c r="AT124" s="154" t="s">
        <v>172</v>
      </c>
      <c r="AU124" s="154" t="s">
        <v>84</v>
      </c>
      <c r="AY124" s="14" t="s">
        <v>133</v>
      </c>
      <c r="BE124" s="155">
        <f t="shared" si="4"/>
        <v>0</v>
      </c>
      <c r="BF124" s="155">
        <f t="shared" si="5"/>
        <v>0</v>
      </c>
      <c r="BG124" s="155">
        <f t="shared" si="6"/>
        <v>0</v>
      </c>
      <c r="BH124" s="155">
        <f t="shared" si="7"/>
        <v>0</v>
      </c>
      <c r="BI124" s="155">
        <f t="shared" si="8"/>
        <v>0</v>
      </c>
      <c r="BJ124" s="14" t="s">
        <v>141</v>
      </c>
      <c r="BK124" s="155">
        <f t="shared" si="9"/>
        <v>0</v>
      </c>
      <c r="BL124" s="14" t="s">
        <v>406</v>
      </c>
      <c r="BM124" s="154" t="s">
        <v>167</v>
      </c>
    </row>
    <row r="125" spans="1:65" s="2" customFormat="1" ht="13.8" customHeight="1">
      <c r="A125" s="29"/>
      <c r="B125" s="141"/>
      <c r="C125" s="156" t="s">
        <v>156</v>
      </c>
      <c r="D125" s="156" t="s">
        <v>172</v>
      </c>
      <c r="E125" s="157" t="s">
        <v>949</v>
      </c>
      <c r="F125" s="158" t="s">
        <v>950</v>
      </c>
      <c r="G125" s="159" t="s">
        <v>145</v>
      </c>
      <c r="H125" s="160">
        <v>10</v>
      </c>
      <c r="I125" s="161"/>
      <c r="J125" s="162">
        <f t="shared" si="0"/>
        <v>0</v>
      </c>
      <c r="K125" s="163"/>
      <c r="L125" s="164"/>
      <c r="M125" s="165" t="s">
        <v>1</v>
      </c>
      <c r="N125" s="166" t="s">
        <v>42</v>
      </c>
      <c r="O125" s="55"/>
      <c r="P125" s="152">
        <f t="shared" si="1"/>
        <v>0</v>
      </c>
      <c r="Q125" s="152">
        <v>0</v>
      </c>
      <c r="R125" s="152">
        <f t="shared" si="2"/>
        <v>0</v>
      </c>
      <c r="S125" s="152">
        <v>0</v>
      </c>
      <c r="T125" s="153">
        <f t="shared" si="3"/>
        <v>0</v>
      </c>
      <c r="U125" s="29"/>
      <c r="V125" s="29"/>
      <c r="W125" s="29"/>
      <c r="X125" s="29"/>
      <c r="Y125" s="29"/>
      <c r="Z125" s="29"/>
      <c r="AA125" s="29"/>
      <c r="AB125" s="29"/>
      <c r="AC125" s="29"/>
      <c r="AD125" s="29"/>
      <c r="AE125" s="29"/>
      <c r="AR125" s="154" t="s">
        <v>941</v>
      </c>
      <c r="AT125" s="154" t="s">
        <v>172</v>
      </c>
      <c r="AU125" s="154" t="s">
        <v>84</v>
      </c>
      <c r="AY125" s="14" t="s">
        <v>133</v>
      </c>
      <c r="BE125" s="155">
        <f t="shared" si="4"/>
        <v>0</v>
      </c>
      <c r="BF125" s="155">
        <f t="shared" si="5"/>
        <v>0</v>
      </c>
      <c r="BG125" s="155">
        <f t="shared" si="6"/>
        <v>0</v>
      </c>
      <c r="BH125" s="155">
        <f t="shared" si="7"/>
        <v>0</v>
      </c>
      <c r="BI125" s="155">
        <f t="shared" si="8"/>
        <v>0</v>
      </c>
      <c r="BJ125" s="14" t="s">
        <v>141</v>
      </c>
      <c r="BK125" s="155">
        <f t="shared" si="9"/>
        <v>0</v>
      </c>
      <c r="BL125" s="14" t="s">
        <v>406</v>
      </c>
      <c r="BM125" s="154" t="s">
        <v>177</v>
      </c>
    </row>
    <row r="126" spans="1:65" s="2" customFormat="1" ht="45" customHeight="1">
      <c r="A126" s="29"/>
      <c r="B126" s="141"/>
      <c r="C126" s="156" t="s">
        <v>154</v>
      </c>
      <c r="D126" s="156" t="s">
        <v>172</v>
      </c>
      <c r="E126" s="157" t="s">
        <v>951</v>
      </c>
      <c r="F126" s="158" t="s">
        <v>952</v>
      </c>
      <c r="G126" s="159" t="s">
        <v>145</v>
      </c>
      <c r="H126" s="160">
        <v>32</v>
      </c>
      <c r="I126" s="161"/>
      <c r="J126" s="162">
        <f t="shared" si="0"/>
        <v>0</v>
      </c>
      <c r="K126" s="163"/>
      <c r="L126" s="164"/>
      <c r="M126" s="165" t="s">
        <v>1</v>
      </c>
      <c r="N126" s="166" t="s">
        <v>42</v>
      </c>
      <c r="O126" s="55"/>
      <c r="P126" s="152">
        <f t="shared" si="1"/>
        <v>0</v>
      </c>
      <c r="Q126" s="152">
        <v>0</v>
      </c>
      <c r="R126" s="152">
        <f t="shared" si="2"/>
        <v>0</v>
      </c>
      <c r="S126" s="152">
        <v>0</v>
      </c>
      <c r="T126" s="153">
        <f t="shared" si="3"/>
        <v>0</v>
      </c>
      <c r="U126" s="29"/>
      <c r="V126" s="29"/>
      <c r="W126" s="29"/>
      <c r="X126" s="29"/>
      <c r="Y126" s="29"/>
      <c r="Z126" s="29"/>
      <c r="AA126" s="29"/>
      <c r="AB126" s="29"/>
      <c r="AC126" s="29"/>
      <c r="AD126" s="29"/>
      <c r="AE126" s="29"/>
      <c r="AR126" s="154" t="s">
        <v>941</v>
      </c>
      <c r="AT126" s="154" t="s">
        <v>172</v>
      </c>
      <c r="AU126" s="154" t="s">
        <v>84</v>
      </c>
      <c r="AY126" s="14" t="s">
        <v>133</v>
      </c>
      <c r="BE126" s="155">
        <f t="shared" si="4"/>
        <v>0</v>
      </c>
      <c r="BF126" s="155">
        <f t="shared" si="5"/>
        <v>0</v>
      </c>
      <c r="BG126" s="155">
        <f t="shared" si="6"/>
        <v>0</v>
      </c>
      <c r="BH126" s="155">
        <f t="shared" si="7"/>
        <v>0</v>
      </c>
      <c r="BI126" s="155">
        <f t="shared" si="8"/>
        <v>0</v>
      </c>
      <c r="BJ126" s="14" t="s">
        <v>141</v>
      </c>
      <c r="BK126" s="155">
        <f t="shared" si="9"/>
        <v>0</v>
      </c>
      <c r="BL126" s="14" t="s">
        <v>406</v>
      </c>
      <c r="BM126" s="154" t="s">
        <v>185</v>
      </c>
    </row>
    <row r="127" spans="1:65" s="2" customFormat="1" ht="45" customHeight="1">
      <c r="A127" s="29"/>
      <c r="B127" s="141"/>
      <c r="C127" s="156" t="s">
        <v>163</v>
      </c>
      <c r="D127" s="156" t="s">
        <v>172</v>
      </c>
      <c r="E127" s="157" t="s">
        <v>953</v>
      </c>
      <c r="F127" s="158" t="s">
        <v>954</v>
      </c>
      <c r="G127" s="159" t="s">
        <v>145</v>
      </c>
      <c r="H127" s="160">
        <v>6</v>
      </c>
      <c r="I127" s="161"/>
      <c r="J127" s="162">
        <f t="shared" si="0"/>
        <v>0</v>
      </c>
      <c r="K127" s="163"/>
      <c r="L127" s="164"/>
      <c r="M127" s="165" t="s">
        <v>1</v>
      </c>
      <c r="N127" s="166" t="s">
        <v>42</v>
      </c>
      <c r="O127" s="55"/>
      <c r="P127" s="152">
        <f t="shared" si="1"/>
        <v>0</v>
      </c>
      <c r="Q127" s="152">
        <v>0</v>
      </c>
      <c r="R127" s="152">
        <f t="shared" si="2"/>
        <v>0</v>
      </c>
      <c r="S127" s="152">
        <v>0</v>
      </c>
      <c r="T127" s="153">
        <f t="shared" si="3"/>
        <v>0</v>
      </c>
      <c r="U127" s="29"/>
      <c r="V127" s="29"/>
      <c r="W127" s="29"/>
      <c r="X127" s="29"/>
      <c r="Y127" s="29"/>
      <c r="Z127" s="29"/>
      <c r="AA127" s="29"/>
      <c r="AB127" s="29"/>
      <c r="AC127" s="29"/>
      <c r="AD127" s="29"/>
      <c r="AE127" s="29"/>
      <c r="AR127" s="154" t="s">
        <v>941</v>
      </c>
      <c r="AT127" s="154" t="s">
        <v>172</v>
      </c>
      <c r="AU127" s="154" t="s">
        <v>84</v>
      </c>
      <c r="AY127" s="14" t="s">
        <v>133</v>
      </c>
      <c r="BE127" s="155">
        <f t="shared" si="4"/>
        <v>0</v>
      </c>
      <c r="BF127" s="155">
        <f t="shared" si="5"/>
        <v>0</v>
      </c>
      <c r="BG127" s="155">
        <f t="shared" si="6"/>
        <v>0</v>
      </c>
      <c r="BH127" s="155">
        <f t="shared" si="7"/>
        <v>0</v>
      </c>
      <c r="BI127" s="155">
        <f t="shared" si="8"/>
        <v>0</v>
      </c>
      <c r="BJ127" s="14" t="s">
        <v>141</v>
      </c>
      <c r="BK127" s="155">
        <f t="shared" si="9"/>
        <v>0</v>
      </c>
      <c r="BL127" s="14" t="s">
        <v>406</v>
      </c>
      <c r="BM127" s="154" t="s">
        <v>194</v>
      </c>
    </row>
    <row r="128" spans="1:65" s="2" customFormat="1" ht="13.8" customHeight="1">
      <c r="A128" s="29"/>
      <c r="B128" s="141"/>
      <c r="C128" s="156" t="s">
        <v>167</v>
      </c>
      <c r="D128" s="156" t="s">
        <v>172</v>
      </c>
      <c r="E128" s="157" t="s">
        <v>955</v>
      </c>
      <c r="F128" s="158" t="s">
        <v>956</v>
      </c>
      <c r="G128" s="159" t="s">
        <v>558</v>
      </c>
      <c r="H128" s="160">
        <v>1</v>
      </c>
      <c r="I128" s="161"/>
      <c r="J128" s="162">
        <f t="shared" si="0"/>
        <v>0</v>
      </c>
      <c r="K128" s="163"/>
      <c r="L128" s="164"/>
      <c r="M128" s="165" t="s">
        <v>1</v>
      </c>
      <c r="N128" s="166" t="s">
        <v>42</v>
      </c>
      <c r="O128" s="55"/>
      <c r="P128" s="152">
        <f t="shared" si="1"/>
        <v>0</v>
      </c>
      <c r="Q128" s="152">
        <v>0</v>
      </c>
      <c r="R128" s="152">
        <f t="shared" si="2"/>
        <v>0</v>
      </c>
      <c r="S128" s="152">
        <v>0</v>
      </c>
      <c r="T128" s="153">
        <f t="shared" si="3"/>
        <v>0</v>
      </c>
      <c r="U128" s="29"/>
      <c r="V128" s="29"/>
      <c r="W128" s="29"/>
      <c r="X128" s="29"/>
      <c r="Y128" s="29"/>
      <c r="Z128" s="29"/>
      <c r="AA128" s="29"/>
      <c r="AB128" s="29"/>
      <c r="AC128" s="29"/>
      <c r="AD128" s="29"/>
      <c r="AE128" s="29"/>
      <c r="AR128" s="154" t="s">
        <v>941</v>
      </c>
      <c r="AT128" s="154" t="s">
        <v>172</v>
      </c>
      <c r="AU128" s="154" t="s">
        <v>84</v>
      </c>
      <c r="AY128" s="14" t="s">
        <v>133</v>
      </c>
      <c r="BE128" s="155">
        <f t="shared" si="4"/>
        <v>0</v>
      </c>
      <c r="BF128" s="155">
        <f t="shared" si="5"/>
        <v>0</v>
      </c>
      <c r="BG128" s="155">
        <f t="shared" si="6"/>
        <v>0</v>
      </c>
      <c r="BH128" s="155">
        <f t="shared" si="7"/>
        <v>0</v>
      </c>
      <c r="BI128" s="155">
        <f t="shared" si="8"/>
        <v>0</v>
      </c>
      <c r="BJ128" s="14" t="s">
        <v>141</v>
      </c>
      <c r="BK128" s="155">
        <f t="shared" si="9"/>
        <v>0</v>
      </c>
      <c r="BL128" s="14" t="s">
        <v>406</v>
      </c>
      <c r="BM128" s="154" t="s">
        <v>202</v>
      </c>
    </row>
    <row r="129" spans="1:65" s="2" customFormat="1" ht="13.8" customHeight="1">
      <c r="A129" s="29"/>
      <c r="B129" s="141"/>
      <c r="C129" s="142" t="s">
        <v>171</v>
      </c>
      <c r="D129" s="142" t="s">
        <v>136</v>
      </c>
      <c r="E129" s="143" t="s">
        <v>957</v>
      </c>
      <c r="F129" s="144" t="s">
        <v>958</v>
      </c>
      <c r="G129" s="145" t="s">
        <v>766</v>
      </c>
      <c r="H129" s="146">
        <v>1</v>
      </c>
      <c r="I129" s="147"/>
      <c r="J129" s="148">
        <f t="shared" si="0"/>
        <v>0</v>
      </c>
      <c r="K129" s="149"/>
      <c r="L129" s="30"/>
      <c r="M129" s="150" t="s">
        <v>1</v>
      </c>
      <c r="N129" s="151" t="s">
        <v>42</v>
      </c>
      <c r="O129" s="55"/>
      <c r="P129" s="152">
        <f t="shared" si="1"/>
        <v>0</v>
      </c>
      <c r="Q129" s="152">
        <v>0</v>
      </c>
      <c r="R129" s="152">
        <f t="shared" si="2"/>
        <v>0</v>
      </c>
      <c r="S129" s="152">
        <v>0</v>
      </c>
      <c r="T129" s="153">
        <f t="shared" si="3"/>
        <v>0</v>
      </c>
      <c r="U129" s="29"/>
      <c r="V129" s="29"/>
      <c r="W129" s="29"/>
      <c r="X129" s="29"/>
      <c r="Y129" s="29"/>
      <c r="Z129" s="29"/>
      <c r="AA129" s="29"/>
      <c r="AB129" s="29"/>
      <c r="AC129" s="29"/>
      <c r="AD129" s="29"/>
      <c r="AE129" s="29"/>
      <c r="AR129" s="154" t="s">
        <v>406</v>
      </c>
      <c r="AT129" s="154" t="s">
        <v>136</v>
      </c>
      <c r="AU129" s="154" t="s">
        <v>84</v>
      </c>
      <c r="AY129" s="14" t="s">
        <v>133</v>
      </c>
      <c r="BE129" s="155">
        <f t="shared" si="4"/>
        <v>0</v>
      </c>
      <c r="BF129" s="155">
        <f t="shared" si="5"/>
        <v>0</v>
      </c>
      <c r="BG129" s="155">
        <f t="shared" si="6"/>
        <v>0</v>
      </c>
      <c r="BH129" s="155">
        <f t="shared" si="7"/>
        <v>0</v>
      </c>
      <c r="BI129" s="155">
        <f t="shared" si="8"/>
        <v>0</v>
      </c>
      <c r="BJ129" s="14" t="s">
        <v>141</v>
      </c>
      <c r="BK129" s="155">
        <f t="shared" si="9"/>
        <v>0</v>
      </c>
      <c r="BL129" s="14" t="s">
        <v>406</v>
      </c>
      <c r="BM129" s="154" t="s">
        <v>959</v>
      </c>
    </row>
    <row r="130" spans="1:65" s="12" customFormat="1" ht="25.95" customHeight="1">
      <c r="B130" s="128"/>
      <c r="D130" s="129" t="s">
        <v>75</v>
      </c>
      <c r="E130" s="130" t="s">
        <v>960</v>
      </c>
      <c r="F130" s="130" t="s">
        <v>961</v>
      </c>
      <c r="I130" s="131"/>
      <c r="J130" s="132">
        <f>BK130</f>
        <v>0</v>
      </c>
      <c r="L130" s="128"/>
      <c r="M130" s="133"/>
      <c r="N130" s="134"/>
      <c r="O130" s="134"/>
      <c r="P130" s="135">
        <f>SUM(P131:P143)</f>
        <v>0</v>
      </c>
      <c r="Q130" s="134"/>
      <c r="R130" s="135">
        <f>SUM(R131:R143)</f>
        <v>0</v>
      </c>
      <c r="S130" s="134"/>
      <c r="T130" s="136">
        <f>SUM(T131:T143)</f>
        <v>0</v>
      </c>
      <c r="AR130" s="129" t="s">
        <v>84</v>
      </c>
      <c r="AT130" s="137" t="s">
        <v>75</v>
      </c>
      <c r="AU130" s="137" t="s">
        <v>76</v>
      </c>
      <c r="AY130" s="129" t="s">
        <v>133</v>
      </c>
      <c r="BK130" s="138">
        <f>SUM(BK131:BK143)</f>
        <v>0</v>
      </c>
    </row>
    <row r="131" spans="1:65" s="2" customFormat="1" ht="13.8" customHeight="1">
      <c r="A131" s="29"/>
      <c r="B131" s="141"/>
      <c r="C131" s="156" t="s">
        <v>177</v>
      </c>
      <c r="D131" s="156" t="s">
        <v>172</v>
      </c>
      <c r="E131" s="157" t="s">
        <v>962</v>
      </c>
      <c r="F131" s="158" t="s">
        <v>963</v>
      </c>
      <c r="G131" s="159" t="s">
        <v>149</v>
      </c>
      <c r="H131" s="160">
        <v>60</v>
      </c>
      <c r="I131" s="161"/>
      <c r="J131" s="162">
        <f t="shared" ref="J131:J143" si="10">ROUND(I131*H131,2)</f>
        <v>0</v>
      </c>
      <c r="K131" s="163"/>
      <c r="L131" s="164"/>
      <c r="M131" s="165" t="s">
        <v>1</v>
      </c>
      <c r="N131" s="166" t="s">
        <v>42</v>
      </c>
      <c r="O131" s="55"/>
      <c r="P131" s="152">
        <f t="shared" ref="P131:P143" si="11">O131*H131</f>
        <v>0</v>
      </c>
      <c r="Q131" s="152">
        <v>0</v>
      </c>
      <c r="R131" s="152">
        <f t="shared" ref="R131:R143" si="12">Q131*H131</f>
        <v>0</v>
      </c>
      <c r="S131" s="152">
        <v>0</v>
      </c>
      <c r="T131" s="153">
        <f t="shared" ref="T131:T143" si="13">S131*H131</f>
        <v>0</v>
      </c>
      <c r="U131" s="29"/>
      <c r="V131" s="29"/>
      <c r="W131" s="29"/>
      <c r="X131" s="29"/>
      <c r="Y131" s="29"/>
      <c r="Z131" s="29"/>
      <c r="AA131" s="29"/>
      <c r="AB131" s="29"/>
      <c r="AC131" s="29"/>
      <c r="AD131" s="29"/>
      <c r="AE131" s="29"/>
      <c r="AR131" s="154" t="s">
        <v>941</v>
      </c>
      <c r="AT131" s="154" t="s">
        <v>172</v>
      </c>
      <c r="AU131" s="154" t="s">
        <v>84</v>
      </c>
      <c r="AY131" s="14" t="s">
        <v>133</v>
      </c>
      <c r="BE131" s="155">
        <f t="shared" ref="BE131:BE143" si="14">IF(N131="základná",J131,0)</f>
        <v>0</v>
      </c>
      <c r="BF131" s="155">
        <f t="shared" ref="BF131:BF143" si="15">IF(N131="znížená",J131,0)</f>
        <v>0</v>
      </c>
      <c r="BG131" s="155">
        <f t="shared" ref="BG131:BG143" si="16">IF(N131="zákl. prenesená",J131,0)</f>
        <v>0</v>
      </c>
      <c r="BH131" s="155">
        <f t="shared" ref="BH131:BH143" si="17">IF(N131="zníž. prenesená",J131,0)</f>
        <v>0</v>
      </c>
      <c r="BI131" s="155">
        <f t="shared" ref="BI131:BI143" si="18">IF(N131="nulová",J131,0)</f>
        <v>0</v>
      </c>
      <c r="BJ131" s="14" t="s">
        <v>141</v>
      </c>
      <c r="BK131" s="155">
        <f t="shared" ref="BK131:BK143" si="19">ROUND(I131*H131,2)</f>
        <v>0</v>
      </c>
      <c r="BL131" s="14" t="s">
        <v>406</v>
      </c>
      <c r="BM131" s="154" t="s">
        <v>210</v>
      </c>
    </row>
    <row r="132" spans="1:65" s="2" customFormat="1" ht="13.8" customHeight="1">
      <c r="A132" s="29"/>
      <c r="B132" s="141"/>
      <c r="C132" s="156" t="s">
        <v>181</v>
      </c>
      <c r="D132" s="156" t="s">
        <v>172</v>
      </c>
      <c r="E132" s="157" t="s">
        <v>964</v>
      </c>
      <c r="F132" s="158" t="s">
        <v>965</v>
      </c>
      <c r="G132" s="159" t="s">
        <v>139</v>
      </c>
      <c r="H132" s="160">
        <v>4</v>
      </c>
      <c r="I132" s="161"/>
      <c r="J132" s="162">
        <f t="shared" si="10"/>
        <v>0</v>
      </c>
      <c r="K132" s="163"/>
      <c r="L132" s="164"/>
      <c r="M132" s="165" t="s">
        <v>1</v>
      </c>
      <c r="N132" s="166" t="s">
        <v>42</v>
      </c>
      <c r="O132" s="55"/>
      <c r="P132" s="152">
        <f t="shared" si="11"/>
        <v>0</v>
      </c>
      <c r="Q132" s="152">
        <v>0</v>
      </c>
      <c r="R132" s="152">
        <f t="shared" si="12"/>
        <v>0</v>
      </c>
      <c r="S132" s="152">
        <v>0</v>
      </c>
      <c r="T132" s="153">
        <f t="shared" si="13"/>
        <v>0</v>
      </c>
      <c r="U132" s="29"/>
      <c r="V132" s="29"/>
      <c r="W132" s="29"/>
      <c r="X132" s="29"/>
      <c r="Y132" s="29"/>
      <c r="Z132" s="29"/>
      <c r="AA132" s="29"/>
      <c r="AB132" s="29"/>
      <c r="AC132" s="29"/>
      <c r="AD132" s="29"/>
      <c r="AE132" s="29"/>
      <c r="AR132" s="154" t="s">
        <v>941</v>
      </c>
      <c r="AT132" s="154" t="s">
        <v>172</v>
      </c>
      <c r="AU132" s="154" t="s">
        <v>84</v>
      </c>
      <c r="AY132" s="14" t="s">
        <v>133</v>
      </c>
      <c r="BE132" s="155">
        <f t="shared" si="14"/>
        <v>0</v>
      </c>
      <c r="BF132" s="155">
        <f t="shared" si="15"/>
        <v>0</v>
      </c>
      <c r="BG132" s="155">
        <f t="shared" si="16"/>
        <v>0</v>
      </c>
      <c r="BH132" s="155">
        <f t="shared" si="17"/>
        <v>0</v>
      </c>
      <c r="BI132" s="155">
        <f t="shared" si="18"/>
        <v>0</v>
      </c>
      <c r="BJ132" s="14" t="s">
        <v>141</v>
      </c>
      <c r="BK132" s="155">
        <f t="shared" si="19"/>
        <v>0</v>
      </c>
      <c r="BL132" s="14" t="s">
        <v>406</v>
      </c>
      <c r="BM132" s="154" t="s">
        <v>7</v>
      </c>
    </row>
    <row r="133" spans="1:65" s="2" customFormat="1" ht="13.8" customHeight="1">
      <c r="A133" s="29"/>
      <c r="B133" s="141"/>
      <c r="C133" s="156" t="s">
        <v>185</v>
      </c>
      <c r="D133" s="156" t="s">
        <v>172</v>
      </c>
      <c r="E133" s="157" t="s">
        <v>966</v>
      </c>
      <c r="F133" s="158" t="s">
        <v>967</v>
      </c>
      <c r="G133" s="159" t="s">
        <v>139</v>
      </c>
      <c r="H133" s="160">
        <v>4</v>
      </c>
      <c r="I133" s="161"/>
      <c r="J133" s="162">
        <f t="shared" si="10"/>
        <v>0</v>
      </c>
      <c r="K133" s="163"/>
      <c r="L133" s="164"/>
      <c r="M133" s="165" t="s">
        <v>1</v>
      </c>
      <c r="N133" s="166" t="s">
        <v>42</v>
      </c>
      <c r="O133" s="55"/>
      <c r="P133" s="152">
        <f t="shared" si="11"/>
        <v>0</v>
      </c>
      <c r="Q133" s="152">
        <v>0</v>
      </c>
      <c r="R133" s="152">
        <f t="shared" si="12"/>
        <v>0</v>
      </c>
      <c r="S133" s="152">
        <v>0</v>
      </c>
      <c r="T133" s="153">
        <f t="shared" si="13"/>
        <v>0</v>
      </c>
      <c r="U133" s="29"/>
      <c r="V133" s="29"/>
      <c r="W133" s="29"/>
      <c r="X133" s="29"/>
      <c r="Y133" s="29"/>
      <c r="Z133" s="29"/>
      <c r="AA133" s="29"/>
      <c r="AB133" s="29"/>
      <c r="AC133" s="29"/>
      <c r="AD133" s="29"/>
      <c r="AE133" s="29"/>
      <c r="AR133" s="154" t="s">
        <v>941</v>
      </c>
      <c r="AT133" s="154" t="s">
        <v>172</v>
      </c>
      <c r="AU133" s="154" t="s">
        <v>84</v>
      </c>
      <c r="AY133" s="14" t="s">
        <v>133</v>
      </c>
      <c r="BE133" s="155">
        <f t="shared" si="14"/>
        <v>0</v>
      </c>
      <c r="BF133" s="155">
        <f t="shared" si="15"/>
        <v>0</v>
      </c>
      <c r="BG133" s="155">
        <f t="shared" si="16"/>
        <v>0</v>
      </c>
      <c r="BH133" s="155">
        <f t="shared" si="17"/>
        <v>0</v>
      </c>
      <c r="BI133" s="155">
        <f t="shared" si="18"/>
        <v>0</v>
      </c>
      <c r="BJ133" s="14" t="s">
        <v>141</v>
      </c>
      <c r="BK133" s="155">
        <f t="shared" si="19"/>
        <v>0</v>
      </c>
      <c r="BL133" s="14" t="s">
        <v>406</v>
      </c>
      <c r="BM133" s="154" t="s">
        <v>226</v>
      </c>
    </row>
    <row r="134" spans="1:65" s="2" customFormat="1" ht="13.8" customHeight="1">
      <c r="A134" s="29"/>
      <c r="B134" s="141"/>
      <c r="C134" s="156" t="s">
        <v>189</v>
      </c>
      <c r="D134" s="156" t="s">
        <v>172</v>
      </c>
      <c r="E134" s="157" t="s">
        <v>968</v>
      </c>
      <c r="F134" s="158" t="s">
        <v>969</v>
      </c>
      <c r="G134" s="159" t="s">
        <v>149</v>
      </c>
      <c r="H134" s="160">
        <v>20</v>
      </c>
      <c r="I134" s="161"/>
      <c r="J134" s="162">
        <f t="shared" si="10"/>
        <v>0</v>
      </c>
      <c r="K134" s="163"/>
      <c r="L134" s="164"/>
      <c r="M134" s="165" t="s">
        <v>1</v>
      </c>
      <c r="N134" s="166" t="s">
        <v>42</v>
      </c>
      <c r="O134" s="55"/>
      <c r="P134" s="152">
        <f t="shared" si="11"/>
        <v>0</v>
      </c>
      <c r="Q134" s="152">
        <v>0</v>
      </c>
      <c r="R134" s="152">
        <f t="shared" si="12"/>
        <v>0</v>
      </c>
      <c r="S134" s="152">
        <v>0</v>
      </c>
      <c r="T134" s="153">
        <f t="shared" si="13"/>
        <v>0</v>
      </c>
      <c r="U134" s="29"/>
      <c r="V134" s="29"/>
      <c r="W134" s="29"/>
      <c r="X134" s="29"/>
      <c r="Y134" s="29"/>
      <c r="Z134" s="29"/>
      <c r="AA134" s="29"/>
      <c r="AB134" s="29"/>
      <c r="AC134" s="29"/>
      <c r="AD134" s="29"/>
      <c r="AE134" s="29"/>
      <c r="AR134" s="154" t="s">
        <v>941</v>
      </c>
      <c r="AT134" s="154" t="s">
        <v>172</v>
      </c>
      <c r="AU134" s="154" t="s">
        <v>84</v>
      </c>
      <c r="AY134" s="14" t="s">
        <v>133</v>
      </c>
      <c r="BE134" s="155">
        <f t="shared" si="14"/>
        <v>0</v>
      </c>
      <c r="BF134" s="155">
        <f t="shared" si="15"/>
        <v>0</v>
      </c>
      <c r="BG134" s="155">
        <f t="shared" si="16"/>
        <v>0</v>
      </c>
      <c r="BH134" s="155">
        <f t="shared" si="17"/>
        <v>0</v>
      </c>
      <c r="BI134" s="155">
        <f t="shared" si="18"/>
        <v>0</v>
      </c>
      <c r="BJ134" s="14" t="s">
        <v>141</v>
      </c>
      <c r="BK134" s="155">
        <f t="shared" si="19"/>
        <v>0</v>
      </c>
      <c r="BL134" s="14" t="s">
        <v>406</v>
      </c>
      <c r="BM134" s="154" t="s">
        <v>234</v>
      </c>
    </row>
    <row r="135" spans="1:65" s="2" customFormat="1" ht="13.8" customHeight="1">
      <c r="A135" s="29"/>
      <c r="B135" s="141"/>
      <c r="C135" s="156" t="s">
        <v>194</v>
      </c>
      <c r="D135" s="156" t="s">
        <v>172</v>
      </c>
      <c r="E135" s="157" t="s">
        <v>970</v>
      </c>
      <c r="F135" s="158" t="s">
        <v>971</v>
      </c>
      <c r="G135" s="159" t="s">
        <v>149</v>
      </c>
      <c r="H135" s="160">
        <v>20</v>
      </c>
      <c r="I135" s="161"/>
      <c r="J135" s="162">
        <f t="shared" si="10"/>
        <v>0</v>
      </c>
      <c r="K135" s="163"/>
      <c r="L135" s="164"/>
      <c r="M135" s="165" t="s">
        <v>1</v>
      </c>
      <c r="N135" s="166" t="s">
        <v>42</v>
      </c>
      <c r="O135" s="55"/>
      <c r="P135" s="152">
        <f t="shared" si="11"/>
        <v>0</v>
      </c>
      <c r="Q135" s="152">
        <v>0</v>
      </c>
      <c r="R135" s="152">
        <f t="shared" si="12"/>
        <v>0</v>
      </c>
      <c r="S135" s="152">
        <v>0</v>
      </c>
      <c r="T135" s="153">
        <f t="shared" si="13"/>
        <v>0</v>
      </c>
      <c r="U135" s="29"/>
      <c r="V135" s="29"/>
      <c r="W135" s="29"/>
      <c r="X135" s="29"/>
      <c r="Y135" s="29"/>
      <c r="Z135" s="29"/>
      <c r="AA135" s="29"/>
      <c r="AB135" s="29"/>
      <c r="AC135" s="29"/>
      <c r="AD135" s="29"/>
      <c r="AE135" s="29"/>
      <c r="AR135" s="154" t="s">
        <v>941</v>
      </c>
      <c r="AT135" s="154" t="s">
        <v>172</v>
      </c>
      <c r="AU135" s="154" t="s">
        <v>84</v>
      </c>
      <c r="AY135" s="14" t="s">
        <v>133</v>
      </c>
      <c r="BE135" s="155">
        <f t="shared" si="14"/>
        <v>0</v>
      </c>
      <c r="BF135" s="155">
        <f t="shared" si="15"/>
        <v>0</v>
      </c>
      <c r="BG135" s="155">
        <f t="shared" si="16"/>
        <v>0</v>
      </c>
      <c r="BH135" s="155">
        <f t="shared" si="17"/>
        <v>0</v>
      </c>
      <c r="BI135" s="155">
        <f t="shared" si="18"/>
        <v>0</v>
      </c>
      <c r="BJ135" s="14" t="s">
        <v>141</v>
      </c>
      <c r="BK135" s="155">
        <f t="shared" si="19"/>
        <v>0</v>
      </c>
      <c r="BL135" s="14" t="s">
        <v>406</v>
      </c>
      <c r="BM135" s="154" t="s">
        <v>242</v>
      </c>
    </row>
    <row r="136" spans="1:65" s="2" customFormat="1" ht="13.8" customHeight="1">
      <c r="A136" s="29"/>
      <c r="B136" s="141"/>
      <c r="C136" s="156" t="s">
        <v>198</v>
      </c>
      <c r="D136" s="156" t="s">
        <v>172</v>
      </c>
      <c r="E136" s="157" t="s">
        <v>972</v>
      </c>
      <c r="F136" s="158" t="s">
        <v>973</v>
      </c>
      <c r="G136" s="159" t="s">
        <v>139</v>
      </c>
      <c r="H136" s="160">
        <v>20</v>
      </c>
      <c r="I136" s="161"/>
      <c r="J136" s="162">
        <f t="shared" si="10"/>
        <v>0</v>
      </c>
      <c r="K136" s="163"/>
      <c r="L136" s="164"/>
      <c r="M136" s="165" t="s">
        <v>1</v>
      </c>
      <c r="N136" s="166" t="s">
        <v>42</v>
      </c>
      <c r="O136" s="55"/>
      <c r="P136" s="152">
        <f t="shared" si="11"/>
        <v>0</v>
      </c>
      <c r="Q136" s="152">
        <v>0</v>
      </c>
      <c r="R136" s="152">
        <f t="shared" si="12"/>
        <v>0</v>
      </c>
      <c r="S136" s="152">
        <v>0</v>
      </c>
      <c r="T136" s="153">
        <f t="shared" si="13"/>
        <v>0</v>
      </c>
      <c r="U136" s="29"/>
      <c r="V136" s="29"/>
      <c r="W136" s="29"/>
      <c r="X136" s="29"/>
      <c r="Y136" s="29"/>
      <c r="Z136" s="29"/>
      <c r="AA136" s="29"/>
      <c r="AB136" s="29"/>
      <c r="AC136" s="29"/>
      <c r="AD136" s="29"/>
      <c r="AE136" s="29"/>
      <c r="AR136" s="154" t="s">
        <v>941</v>
      </c>
      <c r="AT136" s="154" t="s">
        <v>172</v>
      </c>
      <c r="AU136" s="154" t="s">
        <v>84</v>
      </c>
      <c r="AY136" s="14" t="s">
        <v>133</v>
      </c>
      <c r="BE136" s="155">
        <f t="shared" si="14"/>
        <v>0</v>
      </c>
      <c r="BF136" s="155">
        <f t="shared" si="15"/>
        <v>0</v>
      </c>
      <c r="BG136" s="155">
        <f t="shared" si="16"/>
        <v>0</v>
      </c>
      <c r="BH136" s="155">
        <f t="shared" si="17"/>
        <v>0</v>
      </c>
      <c r="BI136" s="155">
        <f t="shared" si="18"/>
        <v>0</v>
      </c>
      <c r="BJ136" s="14" t="s">
        <v>141</v>
      </c>
      <c r="BK136" s="155">
        <f t="shared" si="19"/>
        <v>0</v>
      </c>
      <c r="BL136" s="14" t="s">
        <v>406</v>
      </c>
      <c r="BM136" s="154" t="s">
        <v>250</v>
      </c>
    </row>
    <row r="137" spans="1:65" s="2" customFormat="1" ht="13.8" customHeight="1">
      <c r="A137" s="29"/>
      <c r="B137" s="141"/>
      <c r="C137" s="156" t="s">
        <v>202</v>
      </c>
      <c r="D137" s="156" t="s">
        <v>172</v>
      </c>
      <c r="E137" s="157" t="s">
        <v>974</v>
      </c>
      <c r="F137" s="158" t="s">
        <v>975</v>
      </c>
      <c r="G137" s="159" t="s">
        <v>139</v>
      </c>
      <c r="H137" s="160">
        <v>32</v>
      </c>
      <c r="I137" s="161"/>
      <c r="J137" s="162">
        <f t="shared" si="10"/>
        <v>0</v>
      </c>
      <c r="K137" s="163"/>
      <c r="L137" s="164"/>
      <c r="M137" s="165" t="s">
        <v>1</v>
      </c>
      <c r="N137" s="166" t="s">
        <v>42</v>
      </c>
      <c r="O137" s="55"/>
      <c r="P137" s="152">
        <f t="shared" si="11"/>
        <v>0</v>
      </c>
      <c r="Q137" s="152">
        <v>0</v>
      </c>
      <c r="R137" s="152">
        <f t="shared" si="12"/>
        <v>0</v>
      </c>
      <c r="S137" s="152">
        <v>0</v>
      </c>
      <c r="T137" s="153">
        <f t="shared" si="13"/>
        <v>0</v>
      </c>
      <c r="U137" s="29"/>
      <c r="V137" s="29"/>
      <c r="W137" s="29"/>
      <c r="X137" s="29"/>
      <c r="Y137" s="29"/>
      <c r="Z137" s="29"/>
      <c r="AA137" s="29"/>
      <c r="AB137" s="29"/>
      <c r="AC137" s="29"/>
      <c r="AD137" s="29"/>
      <c r="AE137" s="29"/>
      <c r="AR137" s="154" t="s">
        <v>941</v>
      </c>
      <c r="AT137" s="154" t="s">
        <v>172</v>
      </c>
      <c r="AU137" s="154" t="s">
        <v>84</v>
      </c>
      <c r="AY137" s="14" t="s">
        <v>133</v>
      </c>
      <c r="BE137" s="155">
        <f t="shared" si="14"/>
        <v>0</v>
      </c>
      <c r="BF137" s="155">
        <f t="shared" si="15"/>
        <v>0</v>
      </c>
      <c r="BG137" s="155">
        <f t="shared" si="16"/>
        <v>0</v>
      </c>
      <c r="BH137" s="155">
        <f t="shared" si="17"/>
        <v>0</v>
      </c>
      <c r="BI137" s="155">
        <f t="shared" si="18"/>
        <v>0</v>
      </c>
      <c r="BJ137" s="14" t="s">
        <v>141</v>
      </c>
      <c r="BK137" s="155">
        <f t="shared" si="19"/>
        <v>0</v>
      </c>
      <c r="BL137" s="14" t="s">
        <v>406</v>
      </c>
      <c r="BM137" s="154" t="s">
        <v>261</v>
      </c>
    </row>
    <row r="138" spans="1:65" s="2" customFormat="1" ht="13.8" customHeight="1">
      <c r="A138" s="29"/>
      <c r="B138" s="141"/>
      <c r="C138" s="156" t="s">
        <v>206</v>
      </c>
      <c r="D138" s="156" t="s">
        <v>172</v>
      </c>
      <c r="E138" s="157" t="s">
        <v>976</v>
      </c>
      <c r="F138" s="158" t="s">
        <v>977</v>
      </c>
      <c r="G138" s="159" t="s">
        <v>139</v>
      </c>
      <c r="H138" s="160">
        <v>24</v>
      </c>
      <c r="I138" s="161"/>
      <c r="J138" s="162">
        <f t="shared" si="10"/>
        <v>0</v>
      </c>
      <c r="K138" s="163"/>
      <c r="L138" s="164"/>
      <c r="M138" s="165" t="s">
        <v>1</v>
      </c>
      <c r="N138" s="166" t="s">
        <v>42</v>
      </c>
      <c r="O138" s="55"/>
      <c r="P138" s="152">
        <f t="shared" si="11"/>
        <v>0</v>
      </c>
      <c r="Q138" s="152">
        <v>0</v>
      </c>
      <c r="R138" s="152">
        <f t="shared" si="12"/>
        <v>0</v>
      </c>
      <c r="S138" s="152">
        <v>0</v>
      </c>
      <c r="T138" s="153">
        <f t="shared" si="13"/>
        <v>0</v>
      </c>
      <c r="U138" s="29"/>
      <c r="V138" s="29"/>
      <c r="W138" s="29"/>
      <c r="X138" s="29"/>
      <c r="Y138" s="29"/>
      <c r="Z138" s="29"/>
      <c r="AA138" s="29"/>
      <c r="AB138" s="29"/>
      <c r="AC138" s="29"/>
      <c r="AD138" s="29"/>
      <c r="AE138" s="29"/>
      <c r="AR138" s="154" t="s">
        <v>941</v>
      </c>
      <c r="AT138" s="154" t="s">
        <v>172</v>
      </c>
      <c r="AU138" s="154" t="s">
        <v>84</v>
      </c>
      <c r="AY138" s="14" t="s">
        <v>133</v>
      </c>
      <c r="BE138" s="155">
        <f t="shared" si="14"/>
        <v>0</v>
      </c>
      <c r="BF138" s="155">
        <f t="shared" si="15"/>
        <v>0</v>
      </c>
      <c r="BG138" s="155">
        <f t="shared" si="16"/>
        <v>0</v>
      </c>
      <c r="BH138" s="155">
        <f t="shared" si="17"/>
        <v>0</v>
      </c>
      <c r="BI138" s="155">
        <f t="shared" si="18"/>
        <v>0</v>
      </c>
      <c r="BJ138" s="14" t="s">
        <v>141</v>
      </c>
      <c r="BK138" s="155">
        <f t="shared" si="19"/>
        <v>0</v>
      </c>
      <c r="BL138" s="14" t="s">
        <v>406</v>
      </c>
      <c r="BM138" s="154" t="s">
        <v>274</v>
      </c>
    </row>
    <row r="139" spans="1:65" s="2" customFormat="1" ht="13.8" customHeight="1">
      <c r="A139" s="29"/>
      <c r="B139" s="141"/>
      <c r="C139" s="156" t="s">
        <v>210</v>
      </c>
      <c r="D139" s="156" t="s">
        <v>172</v>
      </c>
      <c r="E139" s="157" t="s">
        <v>978</v>
      </c>
      <c r="F139" s="158" t="s">
        <v>979</v>
      </c>
      <c r="G139" s="159" t="s">
        <v>980</v>
      </c>
      <c r="H139" s="160">
        <v>1</v>
      </c>
      <c r="I139" s="161"/>
      <c r="J139" s="162">
        <f t="shared" si="10"/>
        <v>0</v>
      </c>
      <c r="K139" s="163"/>
      <c r="L139" s="164"/>
      <c r="M139" s="165" t="s">
        <v>1</v>
      </c>
      <c r="N139" s="166" t="s">
        <v>42</v>
      </c>
      <c r="O139" s="55"/>
      <c r="P139" s="152">
        <f t="shared" si="11"/>
        <v>0</v>
      </c>
      <c r="Q139" s="152">
        <v>0</v>
      </c>
      <c r="R139" s="152">
        <f t="shared" si="12"/>
        <v>0</v>
      </c>
      <c r="S139" s="152">
        <v>0</v>
      </c>
      <c r="T139" s="153">
        <f t="shared" si="13"/>
        <v>0</v>
      </c>
      <c r="U139" s="29"/>
      <c r="V139" s="29"/>
      <c r="W139" s="29"/>
      <c r="X139" s="29"/>
      <c r="Y139" s="29"/>
      <c r="Z139" s="29"/>
      <c r="AA139" s="29"/>
      <c r="AB139" s="29"/>
      <c r="AC139" s="29"/>
      <c r="AD139" s="29"/>
      <c r="AE139" s="29"/>
      <c r="AR139" s="154" t="s">
        <v>941</v>
      </c>
      <c r="AT139" s="154" t="s">
        <v>172</v>
      </c>
      <c r="AU139" s="154" t="s">
        <v>84</v>
      </c>
      <c r="AY139" s="14" t="s">
        <v>133</v>
      </c>
      <c r="BE139" s="155">
        <f t="shared" si="14"/>
        <v>0</v>
      </c>
      <c r="BF139" s="155">
        <f t="shared" si="15"/>
        <v>0</v>
      </c>
      <c r="BG139" s="155">
        <f t="shared" si="16"/>
        <v>0</v>
      </c>
      <c r="BH139" s="155">
        <f t="shared" si="17"/>
        <v>0</v>
      </c>
      <c r="BI139" s="155">
        <f t="shared" si="18"/>
        <v>0</v>
      </c>
      <c r="BJ139" s="14" t="s">
        <v>141</v>
      </c>
      <c r="BK139" s="155">
        <f t="shared" si="19"/>
        <v>0</v>
      </c>
      <c r="BL139" s="14" t="s">
        <v>406</v>
      </c>
      <c r="BM139" s="154" t="s">
        <v>282</v>
      </c>
    </row>
    <row r="140" spans="1:65" s="2" customFormat="1" ht="22.2" customHeight="1">
      <c r="A140" s="29"/>
      <c r="B140" s="141"/>
      <c r="C140" s="156" t="s">
        <v>214</v>
      </c>
      <c r="D140" s="156" t="s">
        <v>172</v>
      </c>
      <c r="E140" s="157" t="s">
        <v>981</v>
      </c>
      <c r="F140" s="158" t="s">
        <v>982</v>
      </c>
      <c r="G140" s="159" t="s">
        <v>983</v>
      </c>
      <c r="H140" s="160">
        <v>1</v>
      </c>
      <c r="I140" s="161"/>
      <c r="J140" s="162">
        <f t="shared" si="10"/>
        <v>0</v>
      </c>
      <c r="K140" s="163"/>
      <c r="L140" s="164"/>
      <c r="M140" s="165" t="s">
        <v>1</v>
      </c>
      <c r="N140" s="166" t="s">
        <v>42</v>
      </c>
      <c r="O140" s="55"/>
      <c r="P140" s="152">
        <f t="shared" si="11"/>
        <v>0</v>
      </c>
      <c r="Q140" s="152">
        <v>0</v>
      </c>
      <c r="R140" s="152">
        <f t="shared" si="12"/>
        <v>0</v>
      </c>
      <c r="S140" s="152">
        <v>0</v>
      </c>
      <c r="T140" s="153">
        <f t="shared" si="13"/>
        <v>0</v>
      </c>
      <c r="U140" s="29"/>
      <c r="V140" s="29"/>
      <c r="W140" s="29"/>
      <c r="X140" s="29"/>
      <c r="Y140" s="29"/>
      <c r="Z140" s="29"/>
      <c r="AA140" s="29"/>
      <c r="AB140" s="29"/>
      <c r="AC140" s="29"/>
      <c r="AD140" s="29"/>
      <c r="AE140" s="29"/>
      <c r="AR140" s="154" t="s">
        <v>941</v>
      </c>
      <c r="AT140" s="154" t="s">
        <v>172</v>
      </c>
      <c r="AU140" s="154" t="s">
        <v>84</v>
      </c>
      <c r="AY140" s="14" t="s">
        <v>133</v>
      </c>
      <c r="BE140" s="155">
        <f t="shared" si="14"/>
        <v>0</v>
      </c>
      <c r="BF140" s="155">
        <f t="shared" si="15"/>
        <v>0</v>
      </c>
      <c r="BG140" s="155">
        <f t="shared" si="16"/>
        <v>0</v>
      </c>
      <c r="BH140" s="155">
        <f t="shared" si="17"/>
        <v>0</v>
      </c>
      <c r="BI140" s="155">
        <f t="shared" si="18"/>
        <v>0</v>
      </c>
      <c r="BJ140" s="14" t="s">
        <v>141</v>
      </c>
      <c r="BK140" s="155">
        <f t="shared" si="19"/>
        <v>0</v>
      </c>
      <c r="BL140" s="14" t="s">
        <v>406</v>
      </c>
      <c r="BM140" s="154" t="s">
        <v>293</v>
      </c>
    </row>
    <row r="141" spans="1:65" s="2" customFormat="1" ht="22.2" customHeight="1">
      <c r="A141" s="29"/>
      <c r="B141" s="141"/>
      <c r="C141" s="142" t="s">
        <v>7</v>
      </c>
      <c r="D141" s="142" t="s">
        <v>136</v>
      </c>
      <c r="E141" s="143" t="s">
        <v>984</v>
      </c>
      <c r="F141" s="144" t="s">
        <v>985</v>
      </c>
      <c r="G141" s="145" t="s">
        <v>986</v>
      </c>
      <c r="H141" s="146">
        <v>2</v>
      </c>
      <c r="I141" s="147"/>
      <c r="J141" s="148">
        <f t="shared" si="10"/>
        <v>0</v>
      </c>
      <c r="K141" s="149"/>
      <c r="L141" s="30"/>
      <c r="M141" s="150" t="s">
        <v>1</v>
      </c>
      <c r="N141" s="151" t="s">
        <v>42</v>
      </c>
      <c r="O141" s="55"/>
      <c r="P141" s="152">
        <f t="shared" si="11"/>
        <v>0</v>
      </c>
      <c r="Q141" s="152">
        <v>0</v>
      </c>
      <c r="R141" s="152">
        <f t="shared" si="12"/>
        <v>0</v>
      </c>
      <c r="S141" s="152">
        <v>0</v>
      </c>
      <c r="T141" s="153">
        <f t="shared" si="13"/>
        <v>0</v>
      </c>
      <c r="U141" s="29"/>
      <c r="V141" s="29"/>
      <c r="W141" s="29"/>
      <c r="X141" s="29"/>
      <c r="Y141" s="29"/>
      <c r="Z141" s="29"/>
      <c r="AA141" s="29"/>
      <c r="AB141" s="29"/>
      <c r="AC141" s="29"/>
      <c r="AD141" s="29"/>
      <c r="AE141" s="29"/>
      <c r="AR141" s="154" t="s">
        <v>406</v>
      </c>
      <c r="AT141" s="154" t="s">
        <v>136</v>
      </c>
      <c r="AU141" s="154" t="s">
        <v>84</v>
      </c>
      <c r="AY141" s="14" t="s">
        <v>133</v>
      </c>
      <c r="BE141" s="155">
        <f t="shared" si="14"/>
        <v>0</v>
      </c>
      <c r="BF141" s="155">
        <f t="shared" si="15"/>
        <v>0</v>
      </c>
      <c r="BG141" s="155">
        <f t="shared" si="16"/>
        <v>0</v>
      </c>
      <c r="BH141" s="155">
        <f t="shared" si="17"/>
        <v>0</v>
      </c>
      <c r="BI141" s="155">
        <f t="shared" si="18"/>
        <v>0</v>
      </c>
      <c r="BJ141" s="14" t="s">
        <v>141</v>
      </c>
      <c r="BK141" s="155">
        <f t="shared" si="19"/>
        <v>0</v>
      </c>
      <c r="BL141" s="14" t="s">
        <v>406</v>
      </c>
      <c r="BM141" s="154" t="s">
        <v>301</v>
      </c>
    </row>
    <row r="142" spans="1:65" s="2" customFormat="1" ht="13.8" customHeight="1">
      <c r="A142" s="29"/>
      <c r="B142" s="141"/>
      <c r="C142" s="142" t="s">
        <v>221</v>
      </c>
      <c r="D142" s="142" t="s">
        <v>136</v>
      </c>
      <c r="E142" s="143" t="s">
        <v>987</v>
      </c>
      <c r="F142" s="144" t="s">
        <v>988</v>
      </c>
      <c r="G142" s="145" t="s">
        <v>986</v>
      </c>
      <c r="H142" s="146">
        <v>4</v>
      </c>
      <c r="I142" s="147"/>
      <c r="J142" s="148">
        <f t="shared" si="10"/>
        <v>0</v>
      </c>
      <c r="K142" s="149"/>
      <c r="L142" s="30"/>
      <c r="M142" s="150" t="s">
        <v>1</v>
      </c>
      <c r="N142" s="151" t="s">
        <v>42</v>
      </c>
      <c r="O142" s="55"/>
      <c r="P142" s="152">
        <f t="shared" si="11"/>
        <v>0</v>
      </c>
      <c r="Q142" s="152">
        <v>0</v>
      </c>
      <c r="R142" s="152">
        <f t="shared" si="12"/>
        <v>0</v>
      </c>
      <c r="S142" s="152">
        <v>0</v>
      </c>
      <c r="T142" s="153">
        <f t="shared" si="13"/>
        <v>0</v>
      </c>
      <c r="U142" s="29"/>
      <c r="V142" s="29"/>
      <c r="W142" s="29"/>
      <c r="X142" s="29"/>
      <c r="Y142" s="29"/>
      <c r="Z142" s="29"/>
      <c r="AA142" s="29"/>
      <c r="AB142" s="29"/>
      <c r="AC142" s="29"/>
      <c r="AD142" s="29"/>
      <c r="AE142" s="29"/>
      <c r="AR142" s="154" t="s">
        <v>406</v>
      </c>
      <c r="AT142" s="154" t="s">
        <v>136</v>
      </c>
      <c r="AU142" s="154" t="s">
        <v>84</v>
      </c>
      <c r="AY142" s="14" t="s">
        <v>133</v>
      </c>
      <c r="BE142" s="155">
        <f t="shared" si="14"/>
        <v>0</v>
      </c>
      <c r="BF142" s="155">
        <f t="shared" si="15"/>
        <v>0</v>
      </c>
      <c r="BG142" s="155">
        <f t="shared" si="16"/>
        <v>0</v>
      </c>
      <c r="BH142" s="155">
        <f t="shared" si="17"/>
        <v>0</v>
      </c>
      <c r="BI142" s="155">
        <f t="shared" si="18"/>
        <v>0</v>
      </c>
      <c r="BJ142" s="14" t="s">
        <v>141</v>
      </c>
      <c r="BK142" s="155">
        <f t="shared" si="19"/>
        <v>0</v>
      </c>
      <c r="BL142" s="14" t="s">
        <v>406</v>
      </c>
      <c r="BM142" s="154" t="s">
        <v>309</v>
      </c>
    </row>
    <row r="143" spans="1:65" s="2" customFormat="1" ht="13.8" customHeight="1">
      <c r="A143" s="29"/>
      <c r="B143" s="141"/>
      <c r="C143" s="142" t="s">
        <v>226</v>
      </c>
      <c r="D143" s="142" t="s">
        <v>136</v>
      </c>
      <c r="E143" s="143" t="s">
        <v>989</v>
      </c>
      <c r="F143" s="144" t="s">
        <v>990</v>
      </c>
      <c r="G143" s="145" t="s">
        <v>986</v>
      </c>
      <c r="H143" s="146">
        <v>24</v>
      </c>
      <c r="I143" s="147"/>
      <c r="J143" s="148">
        <f t="shared" si="10"/>
        <v>0</v>
      </c>
      <c r="K143" s="149"/>
      <c r="L143" s="30"/>
      <c r="M143" s="150" t="s">
        <v>1</v>
      </c>
      <c r="N143" s="151" t="s">
        <v>42</v>
      </c>
      <c r="O143" s="55"/>
      <c r="P143" s="152">
        <f t="shared" si="11"/>
        <v>0</v>
      </c>
      <c r="Q143" s="152">
        <v>0</v>
      </c>
      <c r="R143" s="152">
        <f t="shared" si="12"/>
        <v>0</v>
      </c>
      <c r="S143" s="152">
        <v>0</v>
      </c>
      <c r="T143" s="153">
        <f t="shared" si="13"/>
        <v>0</v>
      </c>
      <c r="U143" s="29"/>
      <c r="V143" s="29"/>
      <c r="W143" s="29"/>
      <c r="X143" s="29"/>
      <c r="Y143" s="29"/>
      <c r="Z143" s="29"/>
      <c r="AA143" s="29"/>
      <c r="AB143" s="29"/>
      <c r="AC143" s="29"/>
      <c r="AD143" s="29"/>
      <c r="AE143" s="29"/>
      <c r="AR143" s="154" t="s">
        <v>406</v>
      </c>
      <c r="AT143" s="154" t="s">
        <v>136</v>
      </c>
      <c r="AU143" s="154" t="s">
        <v>84</v>
      </c>
      <c r="AY143" s="14" t="s">
        <v>133</v>
      </c>
      <c r="BE143" s="155">
        <f t="shared" si="14"/>
        <v>0</v>
      </c>
      <c r="BF143" s="155">
        <f t="shared" si="15"/>
        <v>0</v>
      </c>
      <c r="BG143" s="155">
        <f t="shared" si="16"/>
        <v>0</v>
      </c>
      <c r="BH143" s="155">
        <f t="shared" si="17"/>
        <v>0</v>
      </c>
      <c r="BI143" s="155">
        <f t="shared" si="18"/>
        <v>0</v>
      </c>
      <c r="BJ143" s="14" t="s">
        <v>141</v>
      </c>
      <c r="BK143" s="155">
        <f t="shared" si="19"/>
        <v>0</v>
      </c>
      <c r="BL143" s="14" t="s">
        <v>406</v>
      </c>
      <c r="BM143" s="154" t="s">
        <v>315</v>
      </c>
    </row>
    <row r="144" spans="1:65" s="12" customFormat="1" ht="25.95" customHeight="1">
      <c r="B144" s="128"/>
      <c r="D144" s="129" t="s">
        <v>75</v>
      </c>
      <c r="E144" s="130" t="s">
        <v>134</v>
      </c>
      <c r="F144" s="130" t="s">
        <v>991</v>
      </c>
      <c r="I144" s="131"/>
      <c r="J144" s="132">
        <f>BK144</f>
        <v>0</v>
      </c>
      <c r="L144" s="128"/>
      <c r="M144" s="133"/>
      <c r="N144" s="134"/>
      <c r="O144" s="134"/>
      <c r="P144" s="135">
        <f>SUM(P145:P150)</f>
        <v>0</v>
      </c>
      <c r="Q144" s="134"/>
      <c r="R144" s="135">
        <f>SUM(R145:R150)</f>
        <v>0</v>
      </c>
      <c r="S144" s="134"/>
      <c r="T144" s="136">
        <f>SUM(T145:T150)</f>
        <v>0</v>
      </c>
      <c r="AR144" s="129" t="s">
        <v>84</v>
      </c>
      <c r="AT144" s="137" t="s">
        <v>75</v>
      </c>
      <c r="AU144" s="137" t="s">
        <v>76</v>
      </c>
      <c r="AY144" s="129" t="s">
        <v>133</v>
      </c>
      <c r="BK144" s="138">
        <f>SUM(BK145:BK150)</f>
        <v>0</v>
      </c>
    </row>
    <row r="145" spans="1:65" s="2" customFormat="1" ht="13.8" customHeight="1">
      <c r="A145" s="29"/>
      <c r="B145" s="141"/>
      <c r="C145" s="142" t="s">
        <v>230</v>
      </c>
      <c r="D145" s="142" t="s">
        <v>136</v>
      </c>
      <c r="E145" s="143" t="s">
        <v>992</v>
      </c>
      <c r="F145" s="144" t="s">
        <v>993</v>
      </c>
      <c r="G145" s="145" t="s">
        <v>558</v>
      </c>
      <c r="H145" s="146">
        <v>1</v>
      </c>
      <c r="I145" s="147"/>
      <c r="J145" s="148">
        <f t="shared" ref="J145:J150" si="20">ROUND(I145*H145,2)</f>
        <v>0</v>
      </c>
      <c r="K145" s="149"/>
      <c r="L145" s="30"/>
      <c r="M145" s="150" t="s">
        <v>1</v>
      </c>
      <c r="N145" s="151" t="s">
        <v>42</v>
      </c>
      <c r="O145" s="55"/>
      <c r="P145" s="152">
        <f t="shared" ref="P145:P150" si="21">O145*H145</f>
        <v>0</v>
      </c>
      <c r="Q145" s="152">
        <v>0</v>
      </c>
      <c r="R145" s="152">
        <f t="shared" ref="R145:R150" si="22">Q145*H145</f>
        <v>0</v>
      </c>
      <c r="S145" s="152">
        <v>0</v>
      </c>
      <c r="T145" s="153">
        <f t="shared" ref="T145:T150" si="23">S145*H145</f>
        <v>0</v>
      </c>
      <c r="U145" s="29"/>
      <c r="V145" s="29"/>
      <c r="W145" s="29"/>
      <c r="X145" s="29"/>
      <c r="Y145" s="29"/>
      <c r="Z145" s="29"/>
      <c r="AA145" s="29"/>
      <c r="AB145" s="29"/>
      <c r="AC145" s="29"/>
      <c r="AD145" s="29"/>
      <c r="AE145" s="29"/>
      <c r="AR145" s="154" t="s">
        <v>406</v>
      </c>
      <c r="AT145" s="154" t="s">
        <v>136</v>
      </c>
      <c r="AU145" s="154" t="s">
        <v>84</v>
      </c>
      <c r="AY145" s="14" t="s">
        <v>133</v>
      </c>
      <c r="BE145" s="155">
        <f t="shared" ref="BE145:BE150" si="24">IF(N145="základná",J145,0)</f>
        <v>0</v>
      </c>
      <c r="BF145" s="155">
        <f t="shared" ref="BF145:BF150" si="25">IF(N145="znížená",J145,0)</f>
        <v>0</v>
      </c>
      <c r="BG145" s="155">
        <f t="shared" ref="BG145:BG150" si="26">IF(N145="zákl. prenesená",J145,0)</f>
        <v>0</v>
      </c>
      <c r="BH145" s="155">
        <f t="shared" ref="BH145:BH150" si="27">IF(N145="zníž. prenesená",J145,0)</f>
        <v>0</v>
      </c>
      <c r="BI145" s="155">
        <f t="shared" ref="BI145:BI150" si="28">IF(N145="nulová",J145,0)</f>
        <v>0</v>
      </c>
      <c r="BJ145" s="14" t="s">
        <v>141</v>
      </c>
      <c r="BK145" s="155">
        <f t="shared" ref="BK145:BK150" si="29">ROUND(I145*H145,2)</f>
        <v>0</v>
      </c>
      <c r="BL145" s="14" t="s">
        <v>406</v>
      </c>
      <c r="BM145" s="154" t="s">
        <v>323</v>
      </c>
    </row>
    <row r="146" spans="1:65" s="2" customFormat="1" ht="13.8" customHeight="1">
      <c r="A146" s="29"/>
      <c r="B146" s="141"/>
      <c r="C146" s="142" t="s">
        <v>234</v>
      </c>
      <c r="D146" s="142" t="s">
        <v>136</v>
      </c>
      <c r="E146" s="143" t="s">
        <v>994</v>
      </c>
      <c r="F146" s="144" t="s">
        <v>995</v>
      </c>
      <c r="G146" s="145" t="s">
        <v>139</v>
      </c>
      <c r="H146" s="146">
        <v>8</v>
      </c>
      <c r="I146" s="147"/>
      <c r="J146" s="148">
        <f t="shared" si="20"/>
        <v>0</v>
      </c>
      <c r="K146" s="149"/>
      <c r="L146" s="30"/>
      <c r="M146" s="150" t="s">
        <v>1</v>
      </c>
      <c r="N146" s="151" t="s">
        <v>42</v>
      </c>
      <c r="O146" s="55"/>
      <c r="P146" s="152">
        <f t="shared" si="21"/>
        <v>0</v>
      </c>
      <c r="Q146" s="152">
        <v>0</v>
      </c>
      <c r="R146" s="152">
        <f t="shared" si="22"/>
        <v>0</v>
      </c>
      <c r="S146" s="152">
        <v>0</v>
      </c>
      <c r="T146" s="153">
        <f t="shared" si="23"/>
        <v>0</v>
      </c>
      <c r="U146" s="29"/>
      <c r="V146" s="29"/>
      <c r="W146" s="29"/>
      <c r="X146" s="29"/>
      <c r="Y146" s="29"/>
      <c r="Z146" s="29"/>
      <c r="AA146" s="29"/>
      <c r="AB146" s="29"/>
      <c r="AC146" s="29"/>
      <c r="AD146" s="29"/>
      <c r="AE146" s="29"/>
      <c r="AR146" s="154" t="s">
        <v>406</v>
      </c>
      <c r="AT146" s="154" t="s">
        <v>136</v>
      </c>
      <c r="AU146" s="154" t="s">
        <v>84</v>
      </c>
      <c r="AY146" s="14" t="s">
        <v>133</v>
      </c>
      <c r="BE146" s="155">
        <f t="shared" si="24"/>
        <v>0</v>
      </c>
      <c r="BF146" s="155">
        <f t="shared" si="25"/>
        <v>0</v>
      </c>
      <c r="BG146" s="155">
        <f t="shared" si="26"/>
        <v>0</v>
      </c>
      <c r="BH146" s="155">
        <f t="shared" si="27"/>
        <v>0</v>
      </c>
      <c r="BI146" s="155">
        <f t="shared" si="28"/>
        <v>0</v>
      </c>
      <c r="BJ146" s="14" t="s">
        <v>141</v>
      </c>
      <c r="BK146" s="155">
        <f t="shared" si="29"/>
        <v>0</v>
      </c>
      <c r="BL146" s="14" t="s">
        <v>406</v>
      </c>
      <c r="BM146" s="154" t="s">
        <v>331</v>
      </c>
    </row>
    <row r="147" spans="1:65" s="2" customFormat="1" ht="13.8" customHeight="1">
      <c r="A147" s="29"/>
      <c r="B147" s="141"/>
      <c r="C147" s="142" t="s">
        <v>238</v>
      </c>
      <c r="D147" s="142" t="s">
        <v>136</v>
      </c>
      <c r="E147" s="143" t="s">
        <v>996</v>
      </c>
      <c r="F147" s="144" t="s">
        <v>997</v>
      </c>
      <c r="G147" s="145" t="s">
        <v>139</v>
      </c>
      <c r="H147" s="146">
        <v>8</v>
      </c>
      <c r="I147" s="147"/>
      <c r="J147" s="148">
        <f t="shared" si="20"/>
        <v>0</v>
      </c>
      <c r="K147" s="149"/>
      <c r="L147" s="30"/>
      <c r="M147" s="150" t="s">
        <v>1</v>
      </c>
      <c r="N147" s="151" t="s">
        <v>42</v>
      </c>
      <c r="O147" s="55"/>
      <c r="P147" s="152">
        <f t="shared" si="21"/>
        <v>0</v>
      </c>
      <c r="Q147" s="152">
        <v>0</v>
      </c>
      <c r="R147" s="152">
        <f t="shared" si="22"/>
        <v>0</v>
      </c>
      <c r="S147" s="152">
        <v>0</v>
      </c>
      <c r="T147" s="153">
        <f t="shared" si="23"/>
        <v>0</v>
      </c>
      <c r="U147" s="29"/>
      <c r="V147" s="29"/>
      <c r="W147" s="29"/>
      <c r="X147" s="29"/>
      <c r="Y147" s="29"/>
      <c r="Z147" s="29"/>
      <c r="AA147" s="29"/>
      <c r="AB147" s="29"/>
      <c r="AC147" s="29"/>
      <c r="AD147" s="29"/>
      <c r="AE147" s="29"/>
      <c r="AR147" s="154" t="s">
        <v>406</v>
      </c>
      <c r="AT147" s="154" t="s">
        <v>136</v>
      </c>
      <c r="AU147" s="154" t="s">
        <v>84</v>
      </c>
      <c r="AY147" s="14" t="s">
        <v>133</v>
      </c>
      <c r="BE147" s="155">
        <f t="shared" si="24"/>
        <v>0</v>
      </c>
      <c r="BF147" s="155">
        <f t="shared" si="25"/>
        <v>0</v>
      </c>
      <c r="BG147" s="155">
        <f t="shared" si="26"/>
        <v>0</v>
      </c>
      <c r="BH147" s="155">
        <f t="shared" si="27"/>
        <v>0</v>
      </c>
      <c r="BI147" s="155">
        <f t="shared" si="28"/>
        <v>0</v>
      </c>
      <c r="BJ147" s="14" t="s">
        <v>141</v>
      </c>
      <c r="BK147" s="155">
        <f t="shared" si="29"/>
        <v>0</v>
      </c>
      <c r="BL147" s="14" t="s">
        <v>406</v>
      </c>
      <c r="BM147" s="154" t="s">
        <v>339</v>
      </c>
    </row>
    <row r="148" spans="1:65" s="2" customFormat="1" ht="13.8" customHeight="1">
      <c r="A148" s="29"/>
      <c r="B148" s="141"/>
      <c r="C148" s="142" t="s">
        <v>242</v>
      </c>
      <c r="D148" s="142" t="s">
        <v>136</v>
      </c>
      <c r="E148" s="143" t="s">
        <v>998</v>
      </c>
      <c r="F148" s="144" t="s">
        <v>999</v>
      </c>
      <c r="G148" s="145" t="s">
        <v>946</v>
      </c>
      <c r="H148" s="146">
        <v>20</v>
      </c>
      <c r="I148" s="147"/>
      <c r="J148" s="148">
        <f t="shared" si="20"/>
        <v>0</v>
      </c>
      <c r="K148" s="149"/>
      <c r="L148" s="30"/>
      <c r="M148" s="150" t="s">
        <v>1</v>
      </c>
      <c r="N148" s="151" t="s">
        <v>42</v>
      </c>
      <c r="O148" s="55"/>
      <c r="P148" s="152">
        <f t="shared" si="21"/>
        <v>0</v>
      </c>
      <c r="Q148" s="152">
        <v>0</v>
      </c>
      <c r="R148" s="152">
        <f t="shared" si="22"/>
        <v>0</v>
      </c>
      <c r="S148" s="152">
        <v>0</v>
      </c>
      <c r="T148" s="153">
        <f t="shared" si="23"/>
        <v>0</v>
      </c>
      <c r="U148" s="29"/>
      <c r="V148" s="29"/>
      <c r="W148" s="29"/>
      <c r="X148" s="29"/>
      <c r="Y148" s="29"/>
      <c r="Z148" s="29"/>
      <c r="AA148" s="29"/>
      <c r="AB148" s="29"/>
      <c r="AC148" s="29"/>
      <c r="AD148" s="29"/>
      <c r="AE148" s="29"/>
      <c r="AR148" s="154" t="s">
        <v>406</v>
      </c>
      <c r="AT148" s="154" t="s">
        <v>136</v>
      </c>
      <c r="AU148" s="154" t="s">
        <v>84</v>
      </c>
      <c r="AY148" s="14" t="s">
        <v>133</v>
      </c>
      <c r="BE148" s="155">
        <f t="shared" si="24"/>
        <v>0</v>
      </c>
      <c r="BF148" s="155">
        <f t="shared" si="25"/>
        <v>0</v>
      </c>
      <c r="BG148" s="155">
        <f t="shared" si="26"/>
        <v>0</v>
      </c>
      <c r="BH148" s="155">
        <f t="shared" si="27"/>
        <v>0</v>
      </c>
      <c r="BI148" s="155">
        <f t="shared" si="28"/>
        <v>0</v>
      </c>
      <c r="BJ148" s="14" t="s">
        <v>141</v>
      </c>
      <c r="BK148" s="155">
        <f t="shared" si="29"/>
        <v>0</v>
      </c>
      <c r="BL148" s="14" t="s">
        <v>406</v>
      </c>
      <c r="BM148" s="154" t="s">
        <v>347</v>
      </c>
    </row>
    <row r="149" spans="1:65" s="2" customFormat="1" ht="22.2" customHeight="1">
      <c r="A149" s="29"/>
      <c r="B149" s="141"/>
      <c r="C149" s="142" t="s">
        <v>246</v>
      </c>
      <c r="D149" s="142" t="s">
        <v>136</v>
      </c>
      <c r="E149" s="143" t="s">
        <v>1000</v>
      </c>
      <c r="F149" s="144" t="s">
        <v>1001</v>
      </c>
      <c r="G149" s="145" t="s">
        <v>766</v>
      </c>
      <c r="H149" s="146">
        <v>4</v>
      </c>
      <c r="I149" s="147"/>
      <c r="J149" s="148">
        <f t="shared" si="20"/>
        <v>0</v>
      </c>
      <c r="K149" s="149"/>
      <c r="L149" s="30"/>
      <c r="M149" s="150" t="s">
        <v>1</v>
      </c>
      <c r="N149" s="151" t="s">
        <v>42</v>
      </c>
      <c r="O149" s="55"/>
      <c r="P149" s="152">
        <f t="shared" si="21"/>
        <v>0</v>
      </c>
      <c r="Q149" s="152">
        <v>0</v>
      </c>
      <c r="R149" s="152">
        <f t="shared" si="22"/>
        <v>0</v>
      </c>
      <c r="S149" s="152">
        <v>0</v>
      </c>
      <c r="T149" s="153">
        <f t="shared" si="23"/>
        <v>0</v>
      </c>
      <c r="U149" s="29"/>
      <c r="V149" s="29"/>
      <c r="W149" s="29"/>
      <c r="X149" s="29"/>
      <c r="Y149" s="29"/>
      <c r="Z149" s="29"/>
      <c r="AA149" s="29"/>
      <c r="AB149" s="29"/>
      <c r="AC149" s="29"/>
      <c r="AD149" s="29"/>
      <c r="AE149" s="29"/>
      <c r="AR149" s="154" t="s">
        <v>406</v>
      </c>
      <c r="AT149" s="154" t="s">
        <v>136</v>
      </c>
      <c r="AU149" s="154" t="s">
        <v>84</v>
      </c>
      <c r="AY149" s="14" t="s">
        <v>133</v>
      </c>
      <c r="BE149" s="155">
        <f t="shared" si="24"/>
        <v>0</v>
      </c>
      <c r="BF149" s="155">
        <f t="shared" si="25"/>
        <v>0</v>
      </c>
      <c r="BG149" s="155">
        <f t="shared" si="26"/>
        <v>0</v>
      </c>
      <c r="BH149" s="155">
        <f t="shared" si="27"/>
        <v>0</v>
      </c>
      <c r="BI149" s="155">
        <f t="shared" si="28"/>
        <v>0</v>
      </c>
      <c r="BJ149" s="14" t="s">
        <v>141</v>
      </c>
      <c r="BK149" s="155">
        <f t="shared" si="29"/>
        <v>0</v>
      </c>
      <c r="BL149" s="14" t="s">
        <v>406</v>
      </c>
      <c r="BM149" s="154" t="s">
        <v>356</v>
      </c>
    </row>
    <row r="150" spans="1:65" s="2" customFormat="1" ht="13.8" customHeight="1">
      <c r="A150" s="29"/>
      <c r="B150" s="141"/>
      <c r="C150" s="142" t="s">
        <v>250</v>
      </c>
      <c r="D150" s="142" t="s">
        <v>136</v>
      </c>
      <c r="E150" s="143" t="s">
        <v>1002</v>
      </c>
      <c r="F150" s="144" t="s">
        <v>1003</v>
      </c>
      <c r="G150" s="145" t="s">
        <v>558</v>
      </c>
      <c r="H150" s="146">
        <v>1</v>
      </c>
      <c r="I150" s="147"/>
      <c r="J150" s="148">
        <f t="shared" si="20"/>
        <v>0</v>
      </c>
      <c r="K150" s="149"/>
      <c r="L150" s="30"/>
      <c r="M150" s="168" t="s">
        <v>1</v>
      </c>
      <c r="N150" s="169" t="s">
        <v>42</v>
      </c>
      <c r="O150" s="170"/>
      <c r="P150" s="171">
        <f t="shared" si="21"/>
        <v>0</v>
      </c>
      <c r="Q150" s="171">
        <v>0</v>
      </c>
      <c r="R150" s="171">
        <f t="shared" si="22"/>
        <v>0</v>
      </c>
      <c r="S150" s="171">
        <v>0</v>
      </c>
      <c r="T150" s="172">
        <f t="shared" si="23"/>
        <v>0</v>
      </c>
      <c r="U150" s="29"/>
      <c r="V150" s="29"/>
      <c r="W150" s="29"/>
      <c r="X150" s="29"/>
      <c r="Y150" s="29"/>
      <c r="Z150" s="29"/>
      <c r="AA150" s="29"/>
      <c r="AB150" s="29"/>
      <c r="AC150" s="29"/>
      <c r="AD150" s="29"/>
      <c r="AE150" s="29"/>
      <c r="AR150" s="154" t="s">
        <v>406</v>
      </c>
      <c r="AT150" s="154" t="s">
        <v>136</v>
      </c>
      <c r="AU150" s="154" t="s">
        <v>84</v>
      </c>
      <c r="AY150" s="14" t="s">
        <v>133</v>
      </c>
      <c r="BE150" s="155">
        <f t="shared" si="24"/>
        <v>0</v>
      </c>
      <c r="BF150" s="155">
        <f t="shared" si="25"/>
        <v>0</v>
      </c>
      <c r="BG150" s="155">
        <f t="shared" si="26"/>
        <v>0</v>
      </c>
      <c r="BH150" s="155">
        <f t="shared" si="27"/>
        <v>0</v>
      </c>
      <c r="BI150" s="155">
        <f t="shared" si="28"/>
        <v>0</v>
      </c>
      <c r="BJ150" s="14" t="s">
        <v>141</v>
      </c>
      <c r="BK150" s="155">
        <f t="shared" si="29"/>
        <v>0</v>
      </c>
      <c r="BL150" s="14" t="s">
        <v>406</v>
      </c>
      <c r="BM150" s="154" t="s">
        <v>364</v>
      </c>
    </row>
    <row r="151" spans="1:65" s="2" customFormat="1" ht="6.9" customHeight="1">
      <c r="A151" s="29"/>
      <c r="B151" s="44"/>
      <c r="C151" s="45"/>
      <c r="D151" s="45"/>
      <c r="E151" s="45"/>
      <c r="F151" s="45"/>
      <c r="G151" s="45"/>
      <c r="H151" s="45"/>
      <c r="I151" s="45"/>
      <c r="J151" s="45"/>
      <c r="K151" s="45"/>
      <c r="L151" s="30"/>
      <c r="M151" s="29"/>
      <c r="O151" s="29"/>
      <c r="P151" s="29"/>
      <c r="Q151" s="29"/>
      <c r="R151" s="29"/>
      <c r="S151" s="29"/>
      <c r="T151" s="29"/>
      <c r="U151" s="29"/>
      <c r="V151" s="29"/>
      <c r="W151" s="29"/>
      <c r="X151" s="29"/>
      <c r="Y151" s="29"/>
      <c r="Z151" s="29"/>
      <c r="AA151" s="29"/>
      <c r="AB151" s="29"/>
      <c r="AC151" s="29"/>
      <c r="AD151" s="29"/>
      <c r="AE151" s="29"/>
    </row>
  </sheetData>
  <autoFilter ref="C118:K150" xr:uid="{00000000-0009-0000-0000-000004000000}"/>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scale="83" fitToHeight="100" orientation="portrait" blackAndWhite="1"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10</vt:i4>
      </vt:variant>
    </vt:vector>
  </HeadingPairs>
  <TitlesOfParts>
    <vt:vector size="15" baseType="lpstr">
      <vt:lpstr>Rekapitulácia stavby</vt:lpstr>
      <vt:lpstr>a1 - stavebná časť</vt:lpstr>
      <vt:lpstr>b2 - zdravotechnika</vt:lpstr>
      <vt:lpstr>e - elektroinštalácia</vt:lpstr>
      <vt:lpstr>v - vzduchotechnika</vt:lpstr>
      <vt:lpstr>'a1 - stavebná časť'!Názvy_tlače</vt:lpstr>
      <vt:lpstr>'b2 - zdravotechnika'!Názvy_tlače</vt:lpstr>
      <vt:lpstr>'e - elektroinštalácia'!Názvy_tlače</vt:lpstr>
      <vt:lpstr>'Rekapitulácia stavby'!Názvy_tlače</vt:lpstr>
      <vt:lpstr>'v - vzduchotechnika'!Názvy_tlače</vt:lpstr>
      <vt:lpstr>'a1 - stavebná časť'!Oblasť_tlače</vt:lpstr>
      <vt:lpstr>'b2 - zdravotechnika'!Oblasť_tlače</vt:lpstr>
      <vt:lpstr>'e - elektroinštalácia'!Oblasť_tlače</vt:lpstr>
      <vt:lpstr>'Rekapitulácia stavby'!Oblasť_tlače</vt:lpstr>
      <vt:lpstr>'v - vzduchotechnika'!Oblasť_tlače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Holeš</dc:creator>
  <cp:lastModifiedBy>Miroslav Holeš</cp:lastModifiedBy>
  <cp:lastPrinted>2020-09-08T10:58:46Z</cp:lastPrinted>
  <dcterms:created xsi:type="dcterms:W3CDTF">2020-09-08T10:53:25Z</dcterms:created>
  <dcterms:modified xsi:type="dcterms:W3CDTF">2020-09-08T10:59:11Z</dcterms:modified>
</cp:coreProperties>
</file>